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90" windowWidth="20400" windowHeight="8580" activeTab="0"/>
  </bookViews>
  <sheets>
    <sheet name="Pop" sheetId="1" r:id="rId1"/>
  </sheets>
  <definedNames/>
  <calcPr calcId="152511"/>
</workbook>
</file>

<file path=xl/sharedStrings.xml><?xml version="1.0" encoding="utf-8"?>
<sst xmlns="http://schemas.openxmlformats.org/spreadsheetml/2006/main" count="205" uniqueCount="66">
  <si>
    <t>HE</t>
  </si>
  <si>
    <t>Type court</t>
  </si>
  <si>
    <t>Hautes Ecoles et Ecoles Supérieures des Arts</t>
  </si>
  <si>
    <t>Source : SATURN</t>
  </si>
  <si>
    <t>Type long</t>
  </si>
  <si>
    <t>TOTAL</t>
  </si>
  <si>
    <t>TOTAL HE</t>
  </si>
  <si>
    <t>ESA</t>
  </si>
  <si>
    <t>Arts du spectacle et techn.diff.et comm.</t>
  </si>
  <si>
    <t>Musique</t>
  </si>
  <si>
    <t>Arts plastiques, visuels et de l'espace</t>
  </si>
  <si>
    <t>Théâtre et arts de la parole</t>
  </si>
  <si>
    <t>Hommes</t>
  </si>
  <si>
    <t>Femmes</t>
  </si>
  <si>
    <t>Total</t>
  </si>
  <si>
    <t>2014-2015</t>
  </si>
  <si>
    <t>TOTAL ESA</t>
  </si>
  <si>
    <t>SHU</t>
  </si>
  <si>
    <t>Universités</t>
  </si>
  <si>
    <t>Secteur des sciences humaines et sociales</t>
  </si>
  <si>
    <t>Philosophie</t>
  </si>
  <si>
    <t>Histoire, art et archéologie</t>
  </si>
  <si>
    <t>Information et communication</t>
  </si>
  <si>
    <t>Sciences politiques et sociales</t>
  </si>
  <si>
    <t>Sciences juridiques</t>
  </si>
  <si>
    <t>Criminologie</t>
  </si>
  <si>
    <t>Sciences économiques et de gestion</t>
  </si>
  <si>
    <t>Sciences psychologiques et de l'éducation</t>
  </si>
  <si>
    <t>Sciences</t>
  </si>
  <si>
    <t>Secteur des sciences de la santé</t>
  </si>
  <si>
    <t>Sciences médicales</t>
  </si>
  <si>
    <t>Sciences de la santé publique</t>
  </si>
  <si>
    <t>Sciences vétérinaires</t>
  </si>
  <si>
    <t>Sciences dentaires</t>
  </si>
  <si>
    <t>Sciences biomédicales et pharmaceutiques</t>
  </si>
  <si>
    <t>Sciences de la motricité</t>
  </si>
  <si>
    <t>TOTAL Universités</t>
  </si>
  <si>
    <t>Enseignement supérieur de Promotion sociale</t>
  </si>
  <si>
    <t>Promotion sociale</t>
  </si>
  <si>
    <t>TOTAL promotion sociale</t>
  </si>
  <si>
    <t>TOTAL Enseignement supérieur en Fédération Wallonie Bruxelles</t>
  </si>
  <si>
    <t>Total Enseignement supérieur en FWB</t>
  </si>
  <si>
    <t>Art de bâtir et urbanisme</t>
  </si>
  <si>
    <t>Total Enseignement supérieur de plein exercice</t>
  </si>
  <si>
    <t>TOTAL Enseignement supérieur de plein exercice (HE + ESA + Universités)</t>
  </si>
  <si>
    <t>2015-2016</t>
  </si>
  <si>
    <t>Langues et lettres et traductologie</t>
  </si>
  <si>
    <t>Secteur des sciences et techniques</t>
  </si>
  <si>
    <t>Secteur Art</t>
  </si>
  <si>
    <t>Art et sciences de l'art</t>
  </si>
  <si>
    <t>Art du spectacle Technique de diffusion…</t>
  </si>
  <si>
    <t>2016-2017</t>
  </si>
  <si>
    <t>Langues, lettres et traductologie</t>
  </si>
  <si>
    <t>Théologie</t>
  </si>
  <si>
    <t>2017-2018</t>
  </si>
  <si>
    <t>Ne sont pas pris en compte les étudiants dont le domaine n'est pas connu (max 30 par an)</t>
  </si>
  <si>
    <t>Source : CREf (www.cref.be)</t>
  </si>
  <si>
    <t>Domaine</t>
  </si>
  <si>
    <t>Sciences agronomiques et ingénieur bio</t>
  </si>
  <si>
    <t>Sciences de l'ingénieur et technologie</t>
  </si>
  <si>
    <t>2018-2019</t>
  </si>
  <si>
    <t>Source : MFWB</t>
  </si>
  <si>
    <t>2019-2020</t>
  </si>
  <si>
    <r>
      <t xml:space="preserve">Croissance sur </t>
    </r>
    <r>
      <rPr>
        <b/>
        <sz val="11"/>
        <color rgb="FFFF0000"/>
        <rFont val="Calibri"/>
        <family val="2"/>
        <scheme val="minor"/>
      </rPr>
      <t>6</t>
    </r>
    <r>
      <rPr>
        <b/>
        <sz val="11"/>
        <color theme="1" tint="0.34999001026153564"/>
        <rFont val="Calibri"/>
        <family val="2"/>
        <scheme val="minor"/>
      </rPr>
      <t xml:space="preserve"> ans (2014-2015 = 100)</t>
    </r>
  </si>
  <si>
    <r>
      <t xml:space="preserve">Croissance sur </t>
    </r>
    <r>
      <rPr>
        <b/>
        <sz val="11"/>
        <color rgb="FFFF0000"/>
        <rFont val="Calibri"/>
        <family val="2"/>
        <scheme val="minor"/>
      </rPr>
      <t>5</t>
    </r>
    <r>
      <rPr>
        <b/>
        <sz val="11"/>
        <color theme="1" tint="0.34999001026153564"/>
        <rFont val="Calibri"/>
        <family val="2"/>
        <scheme val="minor"/>
      </rPr>
      <t xml:space="preserve"> ans (2014-2015 = 100)</t>
    </r>
  </si>
  <si>
    <t>Population étudiante :  2014-2015, 2015-2016, 2016-2017, 2017-2018, 2018-2019,2019-2020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</si>
</sst>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24997000396251678"/>
      <name val="Calibri"/>
      <family val="2"/>
      <scheme val="minor"/>
    </font>
    <font>
      <b/>
      <sz val="14"/>
      <color theme="3" tint="0.399980008602142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darkUp">
        <bgColor theme="0" tint="-0.14993000030517578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medium"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7" fillId="0" borderId="7" xfId="0" applyFont="1" applyBorder="1"/>
    <xf numFmtId="0" fontId="5" fillId="0" borderId="0" xfId="0" applyFont="1"/>
    <xf numFmtId="0" fontId="0" fillId="0" borderId="8" xfId="0" applyBorder="1"/>
    <xf numFmtId="0" fontId="0" fillId="0" borderId="9" xfId="0" applyBorder="1"/>
    <xf numFmtId="3" fontId="0" fillId="0" borderId="0" xfId="0" applyNumberFormat="1" applyBorder="1"/>
    <xf numFmtId="3" fontId="5" fillId="0" borderId="10" xfId="0" applyNumberFormat="1" applyFont="1" applyBorder="1"/>
    <xf numFmtId="3" fontId="0" fillId="0" borderId="11" xfId="0" applyNumberForma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0" fillId="0" borderId="15" xfId="0" applyNumberFormat="1" applyBorder="1"/>
    <xf numFmtId="3" fontId="5" fillId="0" borderId="16" xfId="0" applyNumberFormat="1" applyFont="1" applyBorder="1"/>
    <xf numFmtId="3" fontId="0" fillId="0" borderId="17" xfId="0" applyNumberFormat="1" applyBorder="1"/>
    <xf numFmtId="3" fontId="7" fillId="0" borderId="0" xfId="0" applyNumberFormat="1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3" fontId="0" fillId="0" borderId="0" xfId="0" applyNumberFormat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0" fillId="0" borderId="2" xfId="0" applyNumberFormat="1" applyBorder="1"/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0" fillId="0" borderId="5" xfId="0" applyNumberFormat="1" applyBorder="1"/>
    <xf numFmtId="3" fontId="0" fillId="0" borderId="9" xfId="0" applyNumberFormat="1" applyBorder="1"/>
    <xf numFmtId="3" fontId="0" fillId="2" borderId="11" xfId="0" applyNumberFormat="1" applyFill="1" applyBorder="1"/>
    <xf numFmtId="3" fontId="0" fillId="2" borderId="0" xfId="0" applyNumberFormat="1" applyFill="1" applyBorder="1"/>
    <xf numFmtId="3" fontId="5" fillId="2" borderId="10" xfId="0" applyNumberFormat="1" applyFont="1" applyFill="1" applyBorder="1"/>
    <xf numFmtId="0" fontId="7" fillId="0" borderId="9" xfId="0" applyFont="1" applyBorder="1"/>
    <xf numFmtId="0" fontId="0" fillId="0" borderId="9" xfId="0" applyFont="1" applyBorder="1"/>
    <xf numFmtId="3" fontId="0" fillId="0" borderId="0" xfId="0" applyNumberFormat="1" applyFont="1" applyBorder="1"/>
    <xf numFmtId="3" fontId="0" fillId="0" borderId="11" xfId="0" applyNumberFormat="1" applyFont="1" applyBorder="1"/>
    <xf numFmtId="1" fontId="0" fillId="0" borderId="11" xfId="0" applyNumberFormat="1" applyBorder="1"/>
    <xf numFmtId="1" fontId="0" fillId="0" borderId="0" xfId="0" applyNumberFormat="1" applyBorder="1"/>
    <xf numFmtId="1" fontId="5" fillId="0" borderId="10" xfId="0" applyNumberFormat="1" applyFont="1" applyBorder="1"/>
    <xf numFmtId="1" fontId="7" fillId="0" borderId="14" xfId="0" applyNumberFormat="1" applyFont="1" applyBorder="1"/>
    <xf numFmtId="1" fontId="7" fillId="0" borderId="12" xfId="0" applyNumberFormat="1" applyFont="1" applyBorder="1"/>
    <xf numFmtId="1" fontId="7" fillId="0" borderId="13" xfId="0" applyNumberFormat="1" applyFont="1" applyBorder="1"/>
    <xf numFmtId="1" fontId="0" fillId="0" borderId="0" xfId="0" applyNumberFormat="1"/>
    <xf numFmtId="1" fontId="7" fillId="0" borderId="4" xfId="0" applyNumberFormat="1" applyFont="1" applyBorder="1"/>
    <xf numFmtId="1" fontId="7" fillId="0" borderId="2" xfId="0" applyNumberFormat="1" applyFont="1" applyBorder="1"/>
    <xf numFmtId="1" fontId="7" fillId="0" borderId="3" xfId="0" applyNumberFormat="1" applyFont="1" applyBorder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8" xfId="0" applyFont="1" applyFill="1" applyBorder="1"/>
    <xf numFmtId="3" fontId="9" fillId="0" borderId="17" xfId="0" applyNumberFormat="1" applyFont="1" applyFill="1" applyBorder="1"/>
    <xf numFmtId="3" fontId="9" fillId="0" borderId="15" xfId="0" applyNumberFormat="1" applyFont="1" applyFill="1" applyBorder="1"/>
    <xf numFmtId="3" fontId="10" fillId="0" borderId="16" xfId="0" applyNumberFormat="1" applyFont="1" applyFill="1" applyBorder="1"/>
    <xf numFmtId="0" fontId="9" fillId="0" borderId="0" xfId="0" applyFont="1" applyFill="1"/>
    <xf numFmtId="1" fontId="9" fillId="0" borderId="17" xfId="0" applyNumberFormat="1" applyFont="1" applyFill="1" applyBorder="1"/>
    <xf numFmtId="1" fontId="9" fillId="0" borderId="15" xfId="0" applyNumberFormat="1" applyFont="1" applyFill="1" applyBorder="1"/>
    <xf numFmtId="1" fontId="10" fillId="0" borderId="16" xfId="0" applyNumberFormat="1" applyFont="1" applyFill="1" applyBorder="1"/>
    <xf numFmtId="0" fontId="9" fillId="0" borderId="9" xfId="0" applyFont="1" applyFill="1" applyBorder="1"/>
    <xf numFmtId="3" fontId="9" fillId="0" borderId="11" xfId="0" applyNumberFormat="1" applyFont="1" applyFill="1" applyBorder="1"/>
    <xf numFmtId="3" fontId="9" fillId="0" borderId="0" xfId="0" applyNumberFormat="1" applyFont="1" applyFill="1" applyBorder="1"/>
    <xf numFmtId="3" fontId="10" fillId="0" borderId="10" xfId="0" applyNumberFormat="1" applyFont="1" applyFill="1" applyBorder="1"/>
    <xf numFmtId="1" fontId="9" fillId="0" borderId="11" xfId="0" applyNumberFormat="1" applyFont="1" applyFill="1" applyBorder="1"/>
    <xf numFmtId="1" fontId="9" fillId="0" borderId="0" xfId="0" applyNumberFormat="1" applyFont="1" applyFill="1" applyBorder="1"/>
    <xf numFmtId="1" fontId="10" fillId="0" borderId="10" xfId="0" applyNumberFormat="1" applyFont="1" applyFill="1" applyBorder="1"/>
    <xf numFmtId="0" fontId="11" fillId="0" borderId="7" xfId="0" applyFont="1" applyFill="1" applyBorder="1"/>
    <xf numFmtId="3" fontId="11" fillId="0" borderId="14" xfId="0" applyNumberFormat="1" applyFont="1" applyFill="1" applyBorder="1"/>
    <xf numFmtId="3" fontId="11" fillId="0" borderId="12" xfId="0" applyNumberFormat="1" applyFont="1" applyFill="1" applyBorder="1"/>
    <xf numFmtId="3" fontId="11" fillId="0" borderId="13" xfId="0" applyNumberFormat="1" applyFont="1" applyFill="1" applyBorder="1"/>
    <xf numFmtId="1" fontId="11" fillId="0" borderId="14" xfId="0" applyNumberFormat="1" applyFont="1" applyFill="1" applyBorder="1"/>
    <xf numFmtId="1" fontId="11" fillId="0" borderId="12" xfId="0" applyNumberFormat="1" applyFont="1" applyFill="1" applyBorder="1"/>
    <xf numFmtId="1" fontId="11" fillId="0" borderId="13" xfId="0" applyNumberFormat="1" applyFont="1" applyFill="1" applyBorder="1"/>
    <xf numFmtId="0" fontId="9" fillId="0" borderId="6" xfId="0" applyFont="1" applyFill="1" applyBorder="1"/>
    <xf numFmtId="0" fontId="11" fillId="0" borderId="6" xfId="0" applyFont="1" applyFill="1" applyBorder="1"/>
    <xf numFmtId="3" fontId="11" fillId="0" borderId="11" xfId="0" applyNumberFormat="1" applyFont="1" applyFill="1" applyBorder="1"/>
    <xf numFmtId="3" fontId="11" fillId="0" borderId="0" xfId="0" applyNumberFormat="1" applyFont="1" applyFill="1" applyBorder="1"/>
    <xf numFmtId="3" fontId="11" fillId="0" borderId="10" xfId="0" applyNumberFormat="1" applyFont="1" applyFill="1" applyBorder="1"/>
    <xf numFmtId="1" fontId="11" fillId="0" borderId="11" xfId="0" applyNumberFormat="1" applyFont="1" applyFill="1" applyBorder="1"/>
    <xf numFmtId="1" fontId="11" fillId="0" borderId="0" xfId="0" applyNumberFormat="1" applyFont="1" applyFill="1" applyBorder="1"/>
    <xf numFmtId="1" fontId="11" fillId="0" borderId="10" xfId="0" applyNumberFormat="1" applyFont="1" applyFill="1" applyBorder="1"/>
    <xf numFmtId="0" fontId="4" fillId="0" borderId="0" xfId="0" applyFont="1" applyFill="1"/>
    <xf numFmtId="0" fontId="0" fillId="0" borderId="0" xfId="0" applyFill="1"/>
    <xf numFmtId="3" fontId="5" fillId="3" borderId="4" xfId="0" applyNumberFormat="1" applyFont="1" applyFill="1" applyBorder="1"/>
    <xf numFmtId="3" fontId="5" fillId="3" borderId="2" xfId="0" applyNumberFormat="1" applyFont="1" applyFill="1" applyBorder="1"/>
    <xf numFmtId="3" fontId="5" fillId="3" borderId="3" xfId="0" applyNumberFormat="1" applyFont="1" applyFill="1" applyBorder="1"/>
    <xf numFmtId="1" fontId="5" fillId="3" borderId="4" xfId="0" applyNumberFormat="1" applyFont="1" applyFill="1" applyBorder="1"/>
    <xf numFmtId="1" fontId="5" fillId="3" borderId="2" xfId="0" applyNumberFormat="1" applyFont="1" applyFill="1" applyBorder="1"/>
    <xf numFmtId="1" fontId="5" fillId="3" borderId="3" xfId="0" applyNumberFormat="1" applyFont="1" applyFill="1" applyBorder="1"/>
    <xf numFmtId="3" fontId="5" fillId="4" borderId="4" xfId="0" applyNumberFormat="1" applyFont="1" applyFill="1" applyBorder="1"/>
    <xf numFmtId="3" fontId="5" fillId="4" borderId="2" xfId="0" applyNumberFormat="1" applyFont="1" applyFill="1" applyBorder="1"/>
    <xf numFmtId="3" fontId="5" fillId="4" borderId="3" xfId="0" applyNumberFormat="1" applyFont="1" applyFill="1" applyBorder="1"/>
    <xf numFmtId="1" fontId="5" fillId="4" borderId="4" xfId="0" applyNumberFormat="1" applyFont="1" applyFill="1" applyBorder="1"/>
    <xf numFmtId="1" fontId="5" fillId="4" borderId="2" xfId="0" applyNumberFormat="1" applyFont="1" applyFill="1" applyBorder="1"/>
    <xf numFmtId="1" fontId="5" fillId="4" borderId="3" xfId="0" applyNumberFormat="1" applyFont="1" applyFill="1" applyBorder="1"/>
    <xf numFmtId="3" fontId="5" fillId="5" borderId="14" xfId="0" applyNumberFormat="1" applyFont="1" applyFill="1" applyBorder="1"/>
    <xf numFmtId="3" fontId="5" fillId="5" borderId="12" xfId="0" applyNumberFormat="1" applyFont="1" applyFill="1" applyBorder="1"/>
    <xf numFmtId="3" fontId="5" fillId="5" borderId="13" xfId="0" applyNumberFormat="1" applyFont="1" applyFill="1" applyBorder="1"/>
    <xf numFmtId="3" fontId="5" fillId="6" borderId="14" xfId="0" applyNumberFormat="1" applyFont="1" applyFill="1" applyBorder="1"/>
    <xf numFmtId="3" fontId="5" fillId="6" borderId="12" xfId="0" applyNumberFormat="1" applyFont="1" applyFill="1" applyBorder="1"/>
    <xf numFmtId="3" fontId="5" fillId="6" borderId="13" xfId="0" applyNumberFormat="1" applyFont="1" applyFill="1" applyBorder="1"/>
    <xf numFmtId="10" fontId="0" fillId="0" borderId="0" xfId="0" applyNumberForma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0" fontId="13" fillId="0" borderId="0" xfId="0" applyFont="1"/>
    <xf numFmtId="0" fontId="6" fillId="7" borderId="11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3" fontId="6" fillId="7" borderId="0" xfId="0" applyNumberFormat="1" applyFont="1" applyFill="1" applyBorder="1" applyAlignment="1">
      <alignment horizontal="center"/>
    </xf>
    <xf numFmtId="3" fontId="6" fillId="7" borderId="1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8" fillId="8" borderId="1" xfId="0" applyNumberFormat="1" applyFont="1" applyFill="1" applyBorder="1" applyAlignment="1">
      <alignment horizontal="center"/>
    </xf>
    <xf numFmtId="0" fontId="8" fillId="8" borderId="2" xfId="0" applyNumberFormat="1" applyFont="1" applyFill="1" applyBorder="1" applyAlignment="1">
      <alignment horizontal="center"/>
    </xf>
    <xf numFmtId="0" fontId="8" fillId="8" borderId="5" xfId="0" applyNumberFormat="1" applyFont="1" applyFill="1" applyBorder="1" applyAlignment="1">
      <alignment horizontal="center"/>
    </xf>
    <xf numFmtId="0" fontId="12" fillId="9" borderId="1" xfId="0" applyNumberFormat="1" applyFont="1" applyFill="1" applyBorder="1" applyAlignment="1">
      <alignment horizontal="center"/>
    </xf>
    <xf numFmtId="0" fontId="12" fillId="9" borderId="2" xfId="0" applyNumberFormat="1" applyFont="1" applyFill="1" applyBorder="1" applyAlignment="1">
      <alignment horizontal="center"/>
    </xf>
    <xf numFmtId="0" fontId="12" fillId="9" borderId="5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2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5"/>
  <sheetViews>
    <sheetView tabSelected="1" workbookViewId="0" topLeftCell="A1">
      <selection activeCell="AB88" sqref="AB88"/>
    </sheetView>
  </sheetViews>
  <sheetFormatPr defaultColWidth="11.421875" defaultRowHeight="15"/>
  <cols>
    <col min="2" max="2" width="12.57421875" style="0" customWidth="1"/>
    <col min="3" max="3" width="38.7109375" style="0" customWidth="1"/>
    <col min="4" max="6" width="12.421875" style="0" bestFit="1" customWidth="1"/>
    <col min="7" max="7" width="12.28125" style="0" bestFit="1" customWidth="1"/>
    <col min="8" max="9" width="11.8515625" style="0" bestFit="1" customWidth="1"/>
    <col min="10" max="21" width="11.8515625" style="0" customWidth="1"/>
  </cols>
  <sheetData>
    <row r="1" ht="18.75">
      <c r="A1" s="1" t="s">
        <v>65</v>
      </c>
    </row>
    <row r="2" ht="18.75">
      <c r="A2" s="2" t="s">
        <v>2</v>
      </c>
    </row>
    <row r="3" ht="15">
      <c r="A3" s="3" t="s">
        <v>3</v>
      </c>
    </row>
    <row r="6" spans="4:26" ht="15.75" thickBot="1">
      <c r="D6" s="113" t="s">
        <v>15</v>
      </c>
      <c r="E6" s="114"/>
      <c r="F6" s="115"/>
      <c r="G6" s="113" t="s">
        <v>45</v>
      </c>
      <c r="H6" s="114"/>
      <c r="I6" s="115"/>
      <c r="J6" s="113" t="s">
        <v>51</v>
      </c>
      <c r="K6" s="114"/>
      <c r="L6" s="115"/>
      <c r="M6" s="113" t="s">
        <v>54</v>
      </c>
      <c r="N6" s="114"/>
      <c r="O6" s="115"/>
      <c r="P6" s="113" t="s">
        <v>60</v>
      </c>
      <c r="Q6" s="114"/>
      <c r="R6" s="115"/>
      <c r="S6" s="113" t="s">
        <v>62</v>
      </c>
      <c r="T6" s="114"/>
      <c r="U6" s="115"/>
      <c r="X6" s="113" t="s">
        <v>63</v>
      </c>
      <c r="Y6" s="114"/>
      <c r="Z6" s="115"/>
    </row>
    <row r="7" spans="1:26" ht="15.75" thickBot="1">
      <c r="A7" s="4"/>
      <c r="B7" s="5"/>
      <c r="C7" s="57" t="s">
        <v>57</v>
      </c>
      <c r="D7" s="8" t="s">
        <v>12</v>
      </c>
      <c r="E7" s="6" t="s">
        <v>13</v>
      </c>
      <c r="F7" s="7" t="s">
        <v>14</v>
      </c>
      <c r="G7" s="8" t="s">
        <v>12</v>
      </c>
      <c r="H7" s="6" t="s">
        <v>13</v>
      </c>
      <c r="I7" s="7" t="s">
        <v>14</v>
      </c>
      <c r="J7" s="8" t="s">
        <v>12</v>
      </c>
      <c r="K7" s="6" t="s">
        <v>13</v>
      </c>
      <c r="L7" s="7" t="s">
        <v>14</v>
      </c>
      <c r="M7" s="8" t="s">
        <v>12</v>
      </c>
      <c r="N7" s="6" t="s">
        <v>13</v>
      </c>
      <c r="O7" s="7" t="s">
        <v>14</v>
      </c>
      <c r="P7" s="8" t="s">
        <v>12</v>
      </c>
      <c r="Q7" s="6" t="s">
        <v>13</v>
      </c>
      <c r="R7" s="7" t="s">
        <v>14</v>
      </c>
      <c r="S7" s="8" t="s">
        <v>12</v>
      </c>
      <c r="T7" s="6" t="s">
        <v>13</v>
      </c>
      <c r="U7" s="7" t="s">
        <v>14</v>
      </c>
      <c r="X7" s="8" t="s">
        <v>12</v>
      </c>
      <c r="Y7" s="6" t="s">
        <v>13</v>
      </c>
      <c r="Z7" s="7" t="s">
        <v>14</v>
      </c>
    </row>
    <row r="8" spans="1:26" ht="15.75" thickBot="1">
      <c r="A8" s="143" t="s">
        <v>0</v>
      </c>
      <c r="B8" s="138" t="s">
        <v>1</v>
      </c>
      <c r="C8" s="10" t="s">
        <v>22</v>
      </c>
      <c r="D8" s="17">
        <v>858</v>
      </c>
      <c r="E8" s="15">
        <v>1150</v>
      </c>
      <c r="F8" s="16">
        <f>SUM(D8:E8)</f>
        <v>2008</v>
      </c>
      <c r="G8" s="17">
        <v>711</v>
      </c>
      <c r="H8" s="15">
        <v>1000</v>
      </c>
      <c r="I8" s="16">
        <f>SUM(G8:H8)</f>
        <v>1711</v>
      </c>
      <c r="J8" s="17">
        <v>707</v>
      </c>
      <c r="K8" s="15">
        <v>970</v>
      </c>
      <c r="L8" s="16">
        <f>SUM(J8:K8)</f>
        <v>1677</v>
      </c>
      <c r="M8" s="17">
        <v>648</v>
      </c>
      <c r="N8" s="15">
        <v>936</v>
      </c>
      <c r="O8" s="16">
        <f>SUM(M8:N8)</f>
        <v>1584</v>
      </c>
      <c r="P8" s="17">
        <v>611</v>
      </c>
      <c r="Q8" s="15">
        <v>938</v>
      </c>
      <c r="R8" s="16">
        <f>SUM(P8:Q8)</f>
        <v>1549</v>
      </c>
      <c r="S8" s="17">
        <v>660</v>
      </c>
      <c r="T8" s="15">
        <v>1000</v>
      </c>
      <c r="U8" s="16">
        <f>SUM(S8:T8)</f>
        <v>1660</v>
      </c>
      <c r="X8" s="46">
        <f>S8/D8*100</f>
        <v>76.92307692307693</v>
      </c>
      <c r="Y8" s="47">
        <f aca="true" t="shared" si="0" ref="Y8:Z8">T8/E8*100</f>
        <v>86.95652173913044</v>
      </c>
      <c r="Z8" s="48">
        <f t="shared" si="0"/>
        <v>82.66932270916335</v>
      </c>
    </row>
    <row r="9" spans="1:26" ht="15.75" thickBot="1">
      <c r="A9" s="143"/>
      <c r="B9" s="138"/>
      <c r="C9" s="10" t="s">
        <v>23</v>
      </c>
      <c r="D9" s="17">
        <v>1150</v>
      </c>
      <c r="E9" s="15">
        <v>4208</v>
      </c>
      <c r="F9" s="16">
        <f aca="true" t="shared" si="1" ref="F9:F13">SUM(D9:E9)</f>
        <v>5358</v>
      </c>
      <c r="G9" s="17">
        <v>1151</v>
      </c>
      <c r="H9" s="15">
        <v>4326</v>
      </c>
      <c r="I9" s="16">
        <f aca="true" t="shared" si="2" ref="I9:I13">SUM(G9:H9)</f>
        <v>5477</v>
      </c>
      <c r="J9" s="17">
        <v>1089</v>
      </c>
      <c r="K9" s="15">
        <v>4349</v>
      </c>
      <c r="L9" s="16">
        <f aca="true" t="shared" si="3" ref="L9:L13">SUM(J9:K9)</f>
        <v>5438</v>
      </c>
      <c r="M9" s="17">
        <v>1179</v>
      </c>
      <c r="N9" s="15">
        <v>4600</v>
      </c>
      <c r="O9" s="16">
        <f aca="true" t="shared" si="4" ref="O9:O13">SUM(M9:N9)</f>
        <v>5779</v>
      </c>
      <c r="P9" s="17">
        <v>1157</v>
      </c>
      <c r="Q9" s="15">
        <v>4584</v>
      </c>
      <c r="R9" s="16">
        <f aca="true" t="shared" si="5" ref="R9:R13">SUM(P9:Q9)</f>
        <v>5741</v>
      </c>
      <c r="S9" s="17">
        <v>1239</v>
      </c>
      <c r="T9" s="15">
        <v>4939</v>
      </c>
      <c r="U9" s="16">
        <f aca="true" t="shared" si="6" ref="U9:U19">SUM(S9:T9)</f>
        <v>6178</v>
      </c>
      <c r="X9" s="46">
        <f aca="true" t="shared" si="7" ref="X9:X45">S9/D9*100</f>
        <v>107.73913043478261</v>
      </c>
      <c r="Y9" s="47">
        <f aca="true" t="shared" si="8" ref="Y9:Y45">T9/E9*100</f>
        <v>117.37167300380229</v>
      </c>
      <c r="Z9" s="48">
        <f aca="true" t="shared" si="9" ref="Z9:Z45">U9/F9*100</f>
        <v>115.30421799178798</v>
      </c>
    </row>
    <row r="10" spans="1:26" ht="15.75" thickBot="1">
      <c r="A10" s="143"/>
      <c r="B10" s="138"/>
      <c r="C10" s="10" t="s">
        <v>24</v>
      </c>
      <c r="D10" s="17">
        <v>781</v>
      </c>
      <c r="E10" s="15">
        <v>1176</v>
      </c>
      <c r="F10" s="16">
        <f t="shared" si="1"/>
        <v>1957</v>
      </c>
      <c r="G10" s="17">
        <v>747</v>
      </c>
      <c r="H10" s="15">
        <v>1131</v>
      </c>
      <c r="I10" s="16">
        <f t="shared" si="2"/>
        <v>1878</v>
      </c>
      <c r="J10" s="17">
        <v>652</v>
      </c>
      <c r="K10" s="15">
        <v>1113</v>
      </c>
      <c r="L10" s="16">
        <f t="shared" si="3"/>
        <v>1765</v>
      </c>
      <c r="M10" s="17">
        <v>708</v>
      </c>
      <c r="N10" s="15">
        <v>1304</v>
      </c>
      <c r="O10" s="16">
        <f t="shared" si="4"/>
        <v>2012</v>
      </c>
      <c r="P10" s="17">
        <v>701</v>
      </c>
      <c r="Q10" s="15">
        <v>1382</v>
      </c>
      <c r="R10" s="16">
        <f t="shared" si="5"/>
        <v>2083</v>
      </c>
      <c r="S10" s="17">
        <v>684</v>
      </c>
      <c r="T10" s="15">
        <v>1487</v>
      </c>
      <c r="U10" s="16">
        <f t="shared" si="6"/>
        <v>2171</v>
      </c>
      <c r="X10" s="46">
        <f t="shared" si="7"/>
        <v>87.58002560819462</v>
      </c>
      <c r="Y10" s="47">
        <f t="shared" si="8"/>
        <v>126.44557823129252</v>
      </c>
      <c r="Z10" s="48">
        <f t="shared" si="9"/>
        <v>110.9351047521717</v>
      </c>
    </row>
    <row r="11" spans="1:26" ht="15.75" thickBot="1">
      <c r="A11" s="143"/>
      <c r="B11" s="138"/>
      <c r="C11" s="10" t="s">
        <v>26</v>
      </c>
      <c r="D11" s="17">
        <v>6735</v>
      </c>
      <c r="E11" s="15">
        <v>7125</v>
      </c>
      <c r="F11" s="16">
        <f t="shared" si="1"/>
        <v>13860</v>
      </c>
      <c r="G11" s="17">
        <v>7077</v>
      </c>
      <c r="H11" s="15">
        <v>7343</v>
      </c>
      <c r="I11" s="16">
        <f t="shared" si="2"/>
        <v>14420</v>
      </c>
      <c r="J11" s="17">
        <v>7197</v>
      </c>
      <c r="K11" s="15">
        <v>7468</v>
      </c>
      <c r="L11" s="16">
        <f t="shared" si="3"/>
        <v>14665</v>
      </c>
      <c r="M11" s="17">
        <v>7571</v>
      </c>
      <c r="N11" s="15">
        <v>7792</v>
      </c>
      <c r="O11" s="16">
        <f t="shared" si="4"/>
        <v>15363</v>
      </c>
      <c r="P11" s="17">
        <v>7779</v>
      </c>
      <c r="Q11" s="15">
        <v>7987</v>
      </c>
      <c r="R11" s="16">
        <f t="shared" si="5"/>
        <v>15766</v>
      </c>
      <c r="S11" s="17">
        <v>7833</v>
      </c>
      <c r="T11" s="15">
        <v>8172</v>
      </c>
      <c r="U11" s="16">
        <f t="shared" si="6"/>
        <v>16005</v>
      </c>
      <c r="X11" s="46">
        <f t="shared" si="7"/>
        <v>116.30289532293988</v>
      </c>
      <c r="Y11" s="47">
        <f t="shared" si="8"/>
        <v>114.69473684210527</v>
      </c>
      <c r="Z11" s="48">
        <f t="shared" si="9"/>
        <v>115.47619047619047</v>
      </c>
    </row>
    <row r="12" spans="1:26" ht="15.75" thickBot="1">
      <c r="A12" s="143"/>
      <c r="B12" s="138"/>
      <c r="C12" s="10" t="s">
        <v>27</v>
      </c>
      <c r="D12" s="17">
        <v>5899</v>
      </c>
      <c r="E12" s="15">
        <v>16417</v>
      </c>
      <c r="F12" s="16">
        <f t="shared" si="1"/>
        <v>22316</v>
      </c>
      <c r="G12" s="17">
        <v>6110</v>
      </c>
      <c r="H12" s="15">
        <v>16372</v>
      </c>
      <c r="I12" s="16">
        <f t="shared" si="2"/>
        <v>22482</v>
      </c>
      <c r="J12" s="17">
        <v>6444</v>
      </c>
      <c r="K12" s="15">
        <v>16192</v>
      </c>
      <c r="L12" s="16">
        <f t="shared" si="3"/>
        <v>22636</v>
      </c>
      <c r="M12" s="17">
        <v>6674</v>
      </c>
      <c r="N12" s="15">
        <v>16215</v>
      </c>
      <c r="O12" s="16">
        <f t="shared" si="4"/>
        <v>22889</v>
      </c>
      <c r="P12" s="17">
        <v>6617</v>
      </c>
      <c r="Q12" s="15">
        <v>16261</v>
      </c>
      <c r="R12" s="16">
        <f t="shared" si="5"/>
        <v>22878</v>
      </c>
      <c r="S12" s="17">
        <v>6588</v>
      </c>
      <c r="T12" s="15">
        <v>16012</v>
      </c>
      <c r="U12" s="16">
        <f t="shared" si="6"/>
        <v>22600</v>
      </c>
      <c r="X12" s="46">
        <f t="shared" si="7"/>
        <v>111.67994575351754</v>
      </c>
      <c r="Y12" s="47">
        <f t="shared" si="8"/>
        <v>97.53304501431444</v>
      </c>
      <c r="Z12" s="48">
        <f t="shared" si="9"/>
        <v>101.27262950349525</v>
      </c>
    </row>
    <row r="13" spans="1:26" ht="15.75" thickBot="1">
      <c r="A13" s="143"/>
      <c r="B13" s="138"/>
      <c r="C13" s="10" t="s">
        <v>34</v>
      </c>
      <c r="D13" s="17">
        <v>529</v>
      </c>
      <c r="E13" s="15">
        <v>1315</v>
      </c>
      <c r="F13" s="16">
        <f t="shared" si="1"/>
        <v>1844</v>
      </c>
      <c r="G13" s="17">
        <v>552</v>
      </c>
      <c r="H13" s="15">
        <v>1356</v>
      </c>
      <c r="I13" s="16">
        <f t="shared" si="2"/>
        <v>1908</v>
      </c>
      <c r="J13" s="17">
        <v>571</v>
      </c>
      <c r="K13" s="15">
        <v>1419</v>
      </c>
      <c r="L13" s="16">
        <f t="shared" si="3"/>
        <v>1990</v>
      </c>
      <c r="M13" s="17">
        <v>588</v>
      </c>
      <c r="N13" s="15">
        <v>1462</v>
      </c>
      <c r="O13" s="16">
        <f t="shared" si="4"/>
        <v>2050</v>
      </c>
      <c r="P13" s="17">
        <v>579</v>
      </c>
      <c r="Q13" s="15">
        <v>1410</v>
      </c>
      <c r="R13" s="16">
        <f t="shared" si="5"/>
        <v>1989</v>
      </c>
      <c r="S13" s="17">
        <v>527</v>
      </c>
      <c r="T13" s="15">
        <v>1447</v>
      </c>
      <c r="U13" s="16">
        <f t="shared" si="6"/>
        <v>1974</v>
      </c>
      <c r="X13" s="46">
        <f t="shared" si="7"/>
        <v>99.62192816635161</v>
      </c>
      <c r="Y13" s="47">
        <f t="shared" si="8"/>
        <v>110.03802281368822</v>
      </c>
      <c r="Z13" s="48">
        <f t="shared" si="9"/>
        <v>107.04989154013016</v>
      </c>
    </row>
    <row r="14" spans="1:26" ht="15.75" thickBot="1">
      <c r="A14" s="143"/>
      <c r="B14" s="138"/>
      <c r="C14" s="10" t="s">
        <v>31</v>
      </c>
      <c r="D14" s="17">
        <v>1937</v>
      </c>
      <c r="E14" s="15">
        <v>9189</v>
      </c>
      <c r="F14" s="16">
        <f aca="true" t="shared" si="10" ref="F14:F19">SUM(D14:E14)</f>
        <v>11126</v>
      </c>
      <c r="G14" s="17">
        <v>2048</v>
      </c>
      <c r="H14" s="15">
        <v>9645</v>
      </c>
      <c r="I14" s="16">
        <f aca="true" t="shared" si="11" ref="I14:I19">SUM(G14:H14)</f>
        <v>11693</v>
      </c>
      <c r="J14" s="17">
        <v>2022</v>
      </c>
      <c r="K14" s="15">
        <v>9622</v>
      </c>
      <c r="L14" s="16">
        <f aca="true" t="shared" si="12" ref="L14:L19">SUM(J14:K14)</f>
        <v>11644</v>
      </c>
      <c r="M14" s="17">
        <v>1907</v>
      </c>
      <c r="N14" s="15">
        <v>9326</v>
      </c>
      <c r="O14" s="16">
        <f aca="true" t="shared" si="13" ref="O14:O19">SUM(M14:N14)</f>
        <v>11233</v>
      </c>
      <c r="P14" s="17">
        <v>1729</v>
      </c>
      <c r="Q14" s="15">
        <v>8789</v>
      </c>
      <c r="R14" s="16">
        <f aca="true" t="shared" si="14" ref="R14:R19">SUM(P14:Q14)</f>
        <v>10518</v>
      </c>
      <c r="S14" s="17">
        <v>1640</v>
      </c>
      <c r="T14" s="15">
        <v>8541</v>
      </c>
      <c r="U14" s="16">
        <f t="shared" si="6"/>
        <v>10181</v>
      </c>
      <c r="X14" s="46">
        <f t="shared" si="7"/>
        <v>84.66701084150749</v>
      </c>
      <c r="Y14" s="47">
        <f t="shared" si="8"/>
        <v>92.94809010773751</v>
      </c>
      <c r="Z14" s="48">
        <f t="shared" si="9"/>
        <v>91.50638144885853</v>
      </c>
    </row>
    <row r="15" spans="1:26" ht="15.75" thickBot="1">
      <c r="A15" s="143"/>
      <c r="B15" s="138"/>
      <c r="C15" s="10" t="s">
        <v>35</v>
      </c>
      <c r="D15" s="17">
        <v>482</v>
      </c>
      <c r="E15" s="15">
        <v>2062</v>
      </c>
      <c r="F15" s="16">
        <f t="shared" si="10"/>
        <v>2544</v>
      </c>
      <c r="G15" s="17">
        <v>507</v>
      </c>
      <c r="H15" s="15">
        <v>2221</v>
      </c>
      <c r="I15" s="16">
        <f t="shared" si="11"/>
        <v>2728</v>
      </c>
      <c r="J15" s="17">
        <v>481</v>
      </c>
      <c r="K15" s="15">
        <v>2058</v>
      </c>
      <c r="L15" s="16">
        <f t="shared" si="12"/>
        <v>2539</v>
      </c>
      <c r="M15" s="17">
        <v>475</v>
      </c>
      <c r="N15" s="15">
        <v>1959</v>
      </c>
      <c r="O15" s="16">
        <f t="shared" si="13"/>
        <v>2434</v>
      </c>
      <c r="P15" s="17">
        <v>462</v>
      </c>
      <c r="Q15" s="15">
        <v>1870</v>
      </c>
      <c r="R15" s="16">
        <f t="shared" si="14"/>
        <v>2332</v>
      </c>
      <c r="S15" s="17">
        <v>435</v>
      </c>
      <c r="T15" s="15">
        <v>1815</v>
      </c>
      <c r="U15" s="16">
        <f t="shared" si="6"/>
        <v>2250</v>
      </c>
      <c r="X15" s="46">
        <f t="shared" si="7"/>
        <v>90.24896265560166</v>
      </c>
      <c r="Y15" s="47">
        <f t="shared" si="8"/>
        <v>88.02133850630456</v>
      </c>
      <c r="Z15" s="48">
        <f t="shared" si="9"/>
        <v>88.44339622641509</v>
      </c>
    </row>
    <row r="16" spans="1:26" ht="15.75" thickBot="1">
      <c r="A16" s="143"/>
      <c r="B16" s="138"/>
      <c r="C16" s="10" t="s">
        <v>28</v>
      </c>
      <c r="D16" s="17">
        <v>3351</v>
      </c>
      <c r="E16" s="15">
        <v>184</v>
      </c>
      <c r="F16" s="16">
        <f t="shared" si="10"/>
        <v>3535</v>
      </c>
      <c r="G16" s="17">
        <v>3587</v>
      </c>
      <c r="H16" s="15">
        <v>221</v>
      </c>
      <c r="I16" s="16">
        <f t="shared" si="11"/>
        <v>3808</v>
      </c>
      <c r="J16" s="17">
        <v>3601</v>
      </c>
      <c r="K16" s="15">
        <v>198</v>
      </c>
      <c r="L16" s="16">
        <f t="shared" si="12"/>
        <v>3799</v>
      </c>
      <c r="M16" s="17">
        <v>3891</v>
      </c>
      <c r="N16" s="15">
        <v>233</v>
      </c>
      <c r="O16" s="16">
        <f t="shared" si="13"/>
        <v>4124</v>
      </c>
      <c r="P16" s="17">
        <v>4049</v>
      </c>
      <c r="Q16" s="15">
        <v>280</v>
      </c>
      <c r="R16" s="16">
        <f t="shared" si="14"/>
        <v>4329</v>
      </c>
      <c r="S16" s="17">
        <v>4236</v>
      </c>
      <c r="T16" s="15">
        <v>319</v>
      </c>
      <c r="U16" s="16">
        <f t="shared" si="6"/>
        <v>4555</v>
      </c>
      <c r="X16" s="46">
        <f t="shared" si="7"/>
        <v>126.41002685765443</v>
      </c>
      <c r="Y16" s="47">
        <f t="shared" si="8"/>
        <v>173.3695652173913</v>
      </c>
      <c r="Z16" s="48">
        <f t="shared" si="9"/>
        <v>128.85431400282886</v>
      </c>
    </row>
    <row r="17" spans="1:26" ht="15.75" thickBot="1">
      <c r="A17" s="143"/>
      <c r="B17" s="138"/>
      <c r="C17" s="10" t="s">
        <v>58</v>
      </c>
      <c r="D17" s="17">
        <v>950</v>
      </c>
      <c r="E17" s="15">
        <v>551</v>
      </c>
      <c r="F17" s="16">
        <f t="shared" si="10"/>
        <v>1501</v>
      </c>
      <c r="G17" s="17">
        <v>946</v>
      </c>
      <c r="H17" s="15">
        <v>619</v>
      </c>
      <c r="I17" s="16">
        <f t="shared" si="11"/>
        <v>1565</v>
      </c>
      <c r="J17" s="17">
        <v>991</v>
      </c>
      <c r="K17" s="15">
        <v>694</v>
      </c>
      <c r="L17" s="16">
        <f t="shared" si="12"/>
        <v>1685</v>
      </c>
      <c r="M17" s="17">
        <v>979</v>
      </c>
      <c r="N17" s="15">
        <v>721</v>
      </c>
      <c r="O17" s="16">
        <f t="shared" si="13"/>
        <v>1700</v>
      </c>
      <c r="P17" s="17">
        <v>922</v>
      </c>
      <c r="Q17" s="15">
        <v>719</v>
      </c>
      <c r="R17" s="16">
        <f t="shared" si="14"/>
        <v>1641</v>
      </c>
      <c r="S17" s="17">
        <v>885</v>
      </c>
      <c r="T17" s="15">
        <v>714</v>
      </c>
      <c r="U17" s="16">
        <f t="shared" si="6"/>
        <v>1599</v>
      </c>
      <c r="X17" s="46">
        <f t="shared" si="7"/>
        <v>93.15789473684211</v>
      </c>
      <c r="Y17" s="47">
        <f t="shared" si="8"/>
        <v>129.5825771324864</v>
      </c>
      <c r="Z17" s="48">
        <f t="shared" si="9"/>
        <v>106.52898067954698</v>
      </c>
    </row>
    <row r="18" spans="1:26" ht="15.75" thickBot="1">
      <c r="A18" s="143"/>
      <c r="B18" s="138"/>
      <c r="C18" s="10" t="s">
        <v>59</v>
      </c>
      <c r="D18" s="17">
        <v>4859</v>
      </c>
      <c r="E18" s="15">
        <v>1113</v>
      </c>
      <c r="F18" s="16">
        <f t="shared" si="10"/>
        <v>5972</v>
      </c>
      <c r="G18" s="17">
        <v>4937</v>
      </c>
      <c r="H18" s="15">
        <v>1188</v>
      </c>
      <c r="I18" s="16">
        <f t="shared" si="11"/>
        <v>6125</v>
      </c>
      <c r="J18" s="17">
        <v>4990</v>
      </c>
      <c r="K18" s="15">
        <v>1259</v>
      </c>
      <c r="L18" s="16">
        <f t="shared" si="12"/>
        <v>6249</v>
      </c>
      <c r="M18" s="17">
        <v>5099</v>
      </c>
      <c r="N18" s="15">
        <v>1368</v>
      </c>
      <c r="O18" s="16">
        <f t="shared" si="13"/>
        <v>6467</v>
      </c>
      <c r="P18" s="17">
        <v>5079</v>
      </c>
      <c r="Q18" s="15">
        <v>1422</v>
      </c>
      <c r="R18" s="16">
        <f t="shared" si="14"/>
        <v>6501</v>
      </c>
      <c r="S18" s="17">
        <v>4935</v>
      </c>
      <c r="T18" s="15">
        <v>1439</v>
      </c>
      <c r="U18" s="16">
        <f t="shared" si="6"/>
        <v>6374</v>
      </c>
      <c r="X18" s="46">
        <f t="shared" si="7"/>
        <v>101.56410784111958</v>
      </c>
      <c r="Y18" s="47">
        <f t="shared" si="8"/>
        <v>129.29020664869722</v>
      </c>
      <c r="Z18" s="48">
        <f t="shared" si="9"/>
        <v>106.73141326188882</v>
      </c>
    </row>
    <row r="19" spans="1:26" ht="15.75" thickBot="1">
      <c r="A19" s="143"/>
      <c r="B19" s="138"/>
      <c r="C19" s="10" t="s">
        <v>10</v>
      </c>
      <c r="D19" s="17">
        <v>172</v>
      </c>
      <c r="E19" s="15">
        <v>490</v>
      </c>
      <c r="F19" s="16">
        <f t="shared" si="10"/>
        <v>662</v>
      </c>
      <c r="G19" s="17">
        <v>191</v>
      </c>
      <c r="H19" s="15">
        <v>469</v>
      </c>
      <c r="I19" s="16">
        <f t="shared" si="11"/>
        <v>660</v>
      </c>
      <c r="J19" s="17">
        <v>188</v>
      </c>
      <c r="K19" s="15">
        <v>458</v>
      </c>
      <c r="L19" s="16">
        <f t="shared" si="12"/>
        <v>646</v>
      </c>
      <c r="M19" s="17">
        <v>212</v>
      </c>
      <c r="N19" s="15">
        <v>464</v>
      </c>
      <c r="O19" s="16">
        <f t="shared" si="13"/>
        <v>676</v>
      </c>
      <c r="P19" s="17">
        <v>272</v>
      </c>
      <c r="Q19" s="15">
        <v>526</v>
      </c>
      <c r="R19" s="16">
        <f t="shared" si="14"/>
        <v>798</v>
      </c>
      <c r="S19" s="17">
        <v>327</v>
      </c>
      <c r="T19" s="15">
        <v>516</v>
      </c>
      <c r="U19" s="16">
        <f t="shared" si="6"/>
        <v>843</v>
      </c>
      <c r="X19" s="46">
        <f t="shared" si="7"/>
        <v>190.11627906976744</v>
      </c>
      <c r="Y19" s="47">
        <f t="shared" si="8"/>
        <v>105.3061224489796</v>
      </c>
      <c r="Z19" s="48">
        <f t="shared" si="9"/>
        <v>127.34138972809667</v>
      </c>
    </row>
    <row r="20" spans="1:26" ht="15.75" thickBot="1">
      <c r="A20" s="143"/>
      <c r="B20" s="138"/>
      <c r="C20" s="11" t="s">
        <v>5</v>
      </c>
      <c r="D20" s="20">
        <f>SUM(D8:D19)</f>
        <v>27703</v>
      </c>
      <c r="E20" s="18">
        <f>SUM(E8:E19)</f>
        <v>44980</v>
      </c>
      <c r="F20" s="19">
        <f>SUM(F8:F19)</f>
        <v>72683</v>
      </c>
      <c r="G20" s="20">
        <f aca="true" t="shared" si="15" ref="G20:I20">SUM(G8:G19)</f>
        <v>28564</v>
      </c>
      <c r="H20" s="18">
        <f t="shared" si="15"/>
        <v>45891</v>
      </c>
      <c r="I20" s="19">
        <f t="shared" si="15"/>
        <v>74455</v>
      </c>
      <c r="J20" s="20">
        <f aca="true" t="shared" si="16" ref="J20:L20">SUM(J8:J19)</f>
        <v>28933</v>
      </c>
      <c r="K20" s="18">
        <f t="shared" si="16"/>
        <v>45800</v>
      </c>
      <c r="L20" s="19">
        <f t="shared" si="16"/>
        <v>74733</v>
      </c>
      <c r="M20" s="20">
        <f aca="true" t="shared" si="17" ref="M20:O20">SUM(M8:M19)</f>
        <v>29931</v>
      </c>
      <c r="N20" s="18">
        <f t="shared" si="17"/>
        <v>46380</v>
      </c>
      <c r="O20" s="19">
        <f t="shared" si="17"/>
        <v>76311</v>
      </c>
      <c r="P20" s="20">
        <f aca="true" t="shared" si="18" ref="P20:R20">SUM(P8:P19)</f>
        <v>29957</v>
      </c>
      <c r="Q20" s="18">
        <f t="shared" si="18"/>
        <v>46168</v>
      </c>
      <c r="R20" s="19">
        <f t="shared" si="18"/>
        <v>76125</v>
      </c>
      <c r="S20" s="20">
        <f aca="true" t="shared" si="19" ref="S20:U20">SUM(S8:S19)</f>
        <v>29989</v>
      </c>
      <c r="T20" s="18">
        <f t="shared" si="19"/>
        <v>46401</v>
      </c>
      <c r="U20" s="19">
        <f t="shared" si="19"/>
        <v>76390</v>
      </c>
      <c r="X20" s="49">
        <f t="shared" si="7"/>
        <v>108.25181388297295</v>
      </c>
      <c r="Y20" s="50">
        <f t="shared" si="8"/>
        <v>103.15918185860382</v>
      </c>
      <c r="Z20" s="51">
        <f t="shared" si="9"/>
        <v>105.10022976486937</v>
      </c>
    </row>
    <row r="21" spans="1:26" ht="15.75" thickBot="1">
      <c r="A21" s="143"/>
      <c r="B21" s="139" t="s">
        <v>4</v>
      </c>
      <c r="C21" s="10" t="s">
        <v>52</v>
      </c>
      <c r="D21" s="17">
        <v>475</v>
      </c>
      <c r="E21" s="15">
        <v>1270</v>
      </c>
      <c r="F21" s="16">
        <f aca="true" t="shared" si="20" ref="F21:F28">SUM(D21:E21)</f>
        <v>1745</v>
      </c>
      <c r="G21" s="39"/>
      <c r="H21" s="40"/>
      <c r="I21" s="41">
        <f aca="true" t="shared" si="21" ref="I21:I24">SUM(G21:H21)</f>
        <v>0</v>
      </c>
      <c r="J21" s="39"/>
      <c r="K21" s="40"/>
      <c r="L21" s="41">
        <f aca="true" t="shared" si="22" ref="L21:L24">SUM(J21:K21)</f>
        <v>0</v>
      </c>
      <c r="M21" s="39"/>
      <c r="N21" s="40"/>
      <c r="O21" s="41">
        <f aca="true" t="shared" si="23" ref="O21:O24">SUM(M21:N21)</f>
        <v>0</v>
      </c>
      <c r="P21" s="39"/>
      <c r="Q21" s="40"/>
      <c r="R21" s="41">
        <f aca="true" t="shared" si="24" ref="R21:R24">SUM(P21:Q21)</f>
        <v>0</v>
      </c>
      <c r="S21" s="39"/>
      <c r="T21" s="40"/>
      <c r="U21" s="41">
        <f aca="true" t="shared" si="25" ref="U21:U28">SUM(S21:T21)</f>
        <v>0</v>
      </c>
      <c r="X21" s="46">
        <f t="shared" si="7"/>
        <v>0</v>
      </c>
      <c r="Y21" s="47">
        <f t="shared" si="8"/>
        <v>0</v>
      </c>
      <c r="Z21" s="48">
        <f t="shared" si="9"/>
        <v>0</v>
      </c>
    </row>
    <row r="22" spans="1:26" ht="15.75" thickBot="1">
      <c r="A22" s="143"/>
      <c r="B22" s="139"/>
      <c r="C22" s="10" t="s">
        <v>22</v>
      </c>
      <c r="D22" s="17">
        <v>563</v>
      </c>
      <c r="E22" s="15">
        <v>1498</v>
      </c>
      <c r="F22" s="16">
        <f aca="true" t="shared" si="26" ref="F22:F24">SUM(D22:E22)</f>
        <v>2061</v>
      </c>
      <c r="G22" s="17">
        <v>600</v>
      </c>
      <c r="H22" s="15">
        <v>1495</v>
      </c>
      <c r="I22" s="16">
        <f t="shared" si="21"/>
        <v>2095</v>
      </c>
      <c r="J22" s="17">
        <v>574</v>
      </c>
      <c r="K22" s="15">
        <v>1446</v>
      </c>
      <c r="L22" s="16">
        <f t="shared" si="22"/>
        <v>2020</v>
      </c>
      <c r="M22" s="17">
        <v>635</v>
      </c>
      <c r="N22" s="15">
        <v>1427</v>
      </c>
      <c r="O22" s="16">
        <f t="shared" si="23"/>
        <v>2062</v>
      </c>
      <c r="P22" s="17">
        <v>663</v>
      </c>
      <c r="Q22" s="15">
        <v>1505</v>
      </c>
      <c r="R22" s="16">
        <f t="shared" si="24"/>
        <v>2168</v>
      </c>
      <c r="S22" s="17">
        <v>668</v>
      </c>
      <c r="T22" s="15">
        <v>1595</v>
      </c>
      <c r="U22" s="16">
        <f t="shared" si="25"/>
        <v>2263</v>
      </c>
      <c r="X22" s="46">
        <f t="shared" si="7"/>
        <v>118.65008880994672</v>
      </c>
      <c r="Y22" s="47">
        <f t="shared" si="8"/>
        <v>106.47530040053405</v>
      </c>
      <c r="Z22" s="48">
        <f t="shared" si="9"/>
        <v>109.80106744298882</v>
      </c>
    </row>
    <row r="23" spans="1:26" ht="15.75" thickBot="1">
      <c r="A23" s="143"/>
      <c r="B23" s="139"/>
      <c r="C23" s="10" t="s">
        <v>23</v>
      </c>
      <c r="D23" s="17">
        <v>106</v>
      </c>
      <c r="E23" s="15">
        <v>244</v>
      </c>
      <c r="F23" s="16">
        <f t="shared" si="26"/>
        <v>350</v>
      </c>
      <c r="G23" s="17">
        <v>122</v>
      </c>
      <c r="H23" s="15">
        <v>280</v>
      </c>
      <c r="I23" s="16">
        <f t="shared" si="21"/>
        <v>402</v>
      </c>
      <c r="J23" s="17">
        <v>135</v>
      </c>
      <c r="K23" s="15">
        <v>307</v>
      </c>
      <c r="L23" s="16">
        <f t="shared" si="22"/>
        <v>442</v>
      </c>
      <c r="M23" s="17">
        <v>130</v>
      </c>
      <c r="N23" s="15">
        <v>325</v>
      </c>
      <c r="O23" s="16">
        <f t="shared" si="23"/>
        <v>455</v>
      </c>
      <c r="P23" s="17">
        <v>122</v>
      </c>
      <c r="Q23" s="15">
        <v>317</v>
      </c>
      <c r="R23" s="16">
        <f t="shared" si="24"/>
        <v>439</v>
      </c>
      <c r="S23" s="17">
        <v>104</v>
      </c>
      <c r="T23" s="15">
        <v>281</v>
      </c>
      <c r="U23" s="16">
        <f t="shared" si="25"/>
        <v>385</v>
      </c>
      <c r="X23" s="46">
        <f t="shared" si="7"/>
        <v>98.11320754716981</v>
      </c>
      <c r="Y23" s="47">
        <f t="shared" si="8"/>
        <v>115.1639344262295</v>
      </c>
      <c r="Z23" s="48">
        <f t="shared" si="9"/>
        <v>110.00000000000001</v>
      </c>
    </row>
    <row r="24" spans="1:26" ht="15.75" thickBot="1">
      <c r="A24" s="143"/>
      <c r="B24" s="139"/>
      <c r="C24" s="10" t="s">
        <v>26</v>
      </c>
      <c r="D24" s="17">
        <v>1314</v>
      </c>
      <c r="E24" s="15">
        <v>1140</v>
      </c>
      <c r="F24" s="16">
        <f t="shared" si="26"/>
        <v>2454</v>
      </c>
      <c r="G24" s="17">
        <v>1354</v>
      </c>
      <c r="H24" s="15">
        <v>1190</v>
      </c>
      <c r="I24" s="16">
        <f t="shared" si="21"/>
        <v>2544</v>
      </c>
      <c r="J24" s="17">
        <v>1432</v>
      </c>
      <c r="K24" s="15">
        <v>1260</v>
      </c>
      <c r="L24" s="16">
        <f t="shared" si="22"/>
        <v>2692</v>
      </c>
      <c r="M24" s="17">
        <v>1446</v>
      </c>
      <c r="N24" s="15">
        <v>1332</v>
      </c>
      <c r="O24" s="16">
        <f t="shared" si="23"/>
        <v>2778</v>
      </c>
      <c r="P24" s="17">
        <v>1492</v>
      </c>
      <c r="Q24" s="15">
        <v>1428</v>
      </c>
      <c r="R24" s="16">
        <f t="shared" si="24"/>
        <v>2920</v>
      </c>
      <c r="S24" s="17">
        <v>1633</v>
      </c>
      <c r="T24" s="15">
        <v>1491</v>
      </c>
      <c r="U24" s="16">
        <f t="shared" si="25"/>
        <v>3124</v>
      </c>
      <c r="X24" s="46">
        <f t="shared" si="7"/>
        <v>124.27701674277016</v>
      </c>
      <c r="Y24" s="47">
        <f t="shared" si="8"/>
        <v>130.78947368421052</v>
      </c>
      <c r="Z24" s="48">
        <f t="shared" si="9"/>
        <v>127.30236348818255</v>
      </c>
    </row>
    <row r="25" spans="1:26" ht="15.75" thickBot="1">
      <c r="A25" s="143"/>
      <c r="B25" s="139"/>
      <c r="C25" s="10" t="s">
        <v>35</v>
      </c>
      <c r="D25" s="17">
        <v>2387</v>
      </c>
      <c r="E25" s="15">
        <v>2285</v>
      </c>
      <c r="F25" s="16">
        <f t="shared" si="20"/>
        <v>4672</v>
      </c>
      <c r="G25" s="17">
        <v>2629</v>
      </c>
      <c r="H25" s="15">
        <v>2497</v>
      </c>
      <c r="I25" s="16">
        <f aca="true" t="shared" si="27" ref="I25:I27">SUM(G25:H25)</f>
        <v>5126</v>
      </c>
      <c r="J25" s="17">
        <v>2769</v>
      </c>
      <c r="K25" s="15">
        <v>2530</v>
      </c>
      <c r="L25" s="16">
        <f aca="true" t="shared" si="28" ref="L25:L27">SUM(J25:K25)</f>
        <v>5299</v>
      </c>
      <c r="M25" s="17">
        <v>2810</v>
      </c>
      <c r="N25" s="15">
        <v>2633</v>
      </c>
      <c r="O25" s="16">
        <f aca="true" t="shared" si="29" ref="O25:O27">SUM(M25:N25)</f>
        <v>5443</v>
      </c>
      <c r="P25" s="17">
        <v>2884</v>
      </c>
      <c r="Q25" s="15">
        <v>2713</v>
      </c>
      <c r="R25" s="16">
        <f aca="true" t="shared" si="30" ref="R25:R27">SUM(P25:Q25)</f>
        <v>5597</v>
      </c>
      <c r="S25" s="17">
        <v>2906</v>
      </c>
      <c r="T25" s="15">
        <v>2756</v>
      </c>
      <c r="U25" s="16">
        <f t="shared" si="25"/>
        <v>5662</v>
      </c>
      <c r="X25" s="46">
        <f t="shared" si="7"/>
        <v>121.74277335567658</v>
      </c>
      <c r="Y25" s="47">
        <f t="shared" si="8"/>
        <v>120.61269146608315</v>
      </c>
      <c r="Z25" s="48">
        <f t="shared" si="9"/>
        <v>121.19006849315068</v>
      </c>
    </row>
    <row r="26" spans="1:26" ht="15.75" thickBot="1">
      <c r="A26" s="143"/>
      <c r="B26" s="139"/>
      <c r="C26" s="10" t="s">
        <v>28</v>
      </c>
      <c r="D26" s="17">
        <v>60</v>
      </c>
      <c r="E26" s="15">
        <v>9</v>
      </c>
      <c r="F26" s="16">
        <f t="shared" si="20"/>
        <v>69</v>
      </c>
      <c r="G26" s="17">
        <v>62</v>
      </c>
      <c r="H26" s="15">
        <v>18</v>
      </c>
      <c r="I26" s="16">
        <f t="shared" si="27"/>
        <v>80</v>
      </c>
      <c r="J26" s="17">
        <v>71</v>
      </c>
      <c r="K26" s="15">
        <v>14</v>
      </c>
      <c r="L26" s="16">
        <f t="shared" si="28"/>
        <v>85</v>
      </c>
      <c r="M26" s="17">
        <v>39</v>
      </c>
      <c r="N26" s="15">
        <v>7</v>
      </c>
      <c r="O26" s="16">
        <f t="shared" si="29"/>
        <v>46</v>
      </c>
      <c r="P26" s="17">
        <v>25</v>
      </c>
      <c r="Q26" s="15">
        <v>3</v>
      </c>
      <c r="R26" s="16">
        <f t="shared" si="30"/>
        <v>28</v>
      </c>
      <c r="S26" s="17">
        <v>21</v>
      </c>
      <c r="T26" s="15">
        <v>5</v>
      </c>
      <c r="U26" s="16">
        <f t="shared" si="25"/>
        <v>26</v>
      </c>
      <c r="X26" s="46">
        <f t="shared" si="7"/>
        <v>35</v>
      </c>
      <c r="Y26" s="47">
        <f t="shared" si="8"/>
        <v>55.55555555555556</v>
      </c>
      <c r="Z26" s="48">
        <f t="shared" si="9"/>
        <v>37.68115942028986</v>
      </c>
    </row>
    <row r="27" spans="1:26" ht="15.75" thickBot="1">
      <c r="A27" s="143"/>
      <c r="B27" s="139"/>
      <c r="C27" s="10" t="s">
        <v>58</v>
      </c>
      <c r="D27" s="17">
        <v>163</v>
      </c>
      <c r="E27" s="15">
        <v>101</v>
      </c>
      <c r="F27" s="16">
        <f t="shared" si="20"/>
        <v>264</v>
      </c>
      <c r="G27" s="17">
        <v>188</v>
      </c>
      <c r="H27" s="15">
        <v>98</v>
      </c>
      <c r="I27" s="16">
        <f t="shared" si="27"/>
        <v>286</v>
      </c>
      <c r="J27" s="17">
        <v>171</v>
      </c>
      <c r="K27" s="15">
        <v>86</v>
      </c>
      <c r="L27" s="16">
        <f t="shared" si="28"/>
        <v>257</v>
      </c>
      <c r="M27" s="17">
        <v>180</v>
      </c>
      <c r="N27" s="15">
        <v>78</v>
      </c>
      <c r="O27" s="16">
        <f t="shared" si="29"/>
        <v>258</v>
      </c>
      <c r="P27" s="17">
        <v>198</v>
      </c>
      <c r="Q27" s="15">
        <v>98</v>
      </c>
      <c r="R27" s="16">
        <f t="shared" si="30"/>
        <v>296</v>
      </c>
      <c r="S27" s="17">
        <v>167</v>
      </c>
      <c r="T27" s="15">
        <v>91</v>
      </c>
      <c r="U27" s="16">
        <f t="shared" si="25"/>
        <v>258</v>
      </c>
      <c r="X27" s="46">
        <f t="shared" si="7"/>
        <v>102.45398773006136</v>
      </c>
      <c r="Y27" s="47">
        <f t="shared" si="8"/>
        <v>90.0990099009901</v>
      </c>
      <c r="Z27" s="48">
        <f t="shared" si="9"/>
        <v>97.72727272727273</v>
      </c>
    </row>
    <row r="28" spans="1:26" ht="15.75" thickBot="1">
      <c r="A28" s="143"/>
      <c r="B28" s="139"/>
      <c r="C28" s="10" t="s">
        <v>59</v>
      </c>
      <c r="D28" s="17">
        <v>3044</v>
      </c>
      <c r="E28" s="15">
        <v>318</v>
      </c>
      <c r="F28" s="16">
        <f t="shared" si="20"/>
        <v>3362</v>
      </c>
      <c r="G28" s="17">
        <v>3208</v>
      </c>
      <c r="H28" s="15">
        <v>323</v>
      </c>
      <c r="I28" s="16">
        <f aca="true" t="shared" si="31" ref="I28">SUM(G28:H28)</f>
        <v>3531</v>
      </c>
      <c r="J28" s="17">
        <v>3234</v>
      </c>
      <c r="K28" s="15">
        <v>329</v>
      </c>
      <c r="L28" s="16">
        <f aca="true" t="shared" si="32" ref="L28">SUM(J28:K28)</f>
        <v>3563</v>
      </c>
      <c r="M28" s="17">
        <v>3475</v>
      </c>
      <c r="N28" s="15">
        <v>391</v>
      </c>
      <c r="O28" s="16">
        <f aca="true" t="shared" si="33" ref="O28">SUM(M28:N28)</f>
        <v>3866</v>
      </c>
      <c r="P28" s="17">
        <v>3329</v>
      </c>
      <c r="Q28" s="15">
        <v>452</v>
      </c>
      <c r="R28" s="16">
        <f aca="true" t="shared" si="34" ref="R28">SUM(P28:Q28)</f>
        <v>3781</v>
      </c>
      <c r="S28" s="17">
        <v>3369</v>
      </c>
      <c r="T28" s="15">
        <v>483</v>
      </c>
      <c r="U28" s="16">
        <f t="shared" si="25"/>
        <v>3852</v>
      </c>
      <c r="X28" s="46">
        <f t="shared" si="7"/>
        <v>110.67674113009198</v>
      </c>
      <c r="Y28" s="47">
        <f t="shared" si="8"/>
        <v>151.88679245283018</v>
      </c>
      <c r="Z28" s="48">
        <f t="shared" si="9"/>
        <v>114.57465794170136</v>
      </c>
    </row>
    <row r="29" spans="1:26" ht="15.75" thickBot="1">
      <c r="A29" s="143"/>
      <c r="B29" s="140"/>
      <c r="C29" s="11" t="s">
        <v>5</v>
      </c>
      <c r="D29" s="20">
        <f aca="true" t="shared" si="35" ref="D29:R29">SUM(D21:D28)</f>
        <v>8112</v>
      </c>
      <c r="E29" s="18">
        <f t="shared" si="35"/>
        <v>6865</v>
      </c>
      <c r="F29" s="19">
        <f t="shared" si="35"/>
        <v>14977</v>
      </c>
      <c r="G29" s="20">
        <f t="shared" si="35"/>
        <v>8163</v>
      </c>
      <c r="H29" s="18">
        <f t="shared" si="35"/>
        <v>5901</v>
      </c>
      <c r="I29" s="19">
        <f t="shared" si="35"/>
        <v>14064</v>
      </c>
      <c r="J29" s="20">
        <f t="shared" si="35"/>
        <v>8386</v>
      </c>
      <c r="K29" s="18">
        <f t="shared" si="35"/>
        <v>5972</v>
      </c>
      <c r="L29" s="19">
        <f t="shared" si="35"/>
        <v>14358</v>
      </c>
      <c r="M29" s="20">
        <f t="shared" si="35"/>
        <v>8715</v>
      </c>
      <c r="N29" s="18">
        <f t="shared" si="35"/>
        <v>6193</v>
      </c>
      <c r="O29" s="19">
        <f t="shared" si="35"/>
        <v>14908</v>
      </c>
      <c r="P29" s="20">
        <f t="shared" si="35"/>
        <v>8713</v>
      </c>
      <c r="Q29" s="18">
        <f t="shared" si="35"/>
        <v>6516</v>
      </c>
      <c r="R29" s="19">
        <f t="shared" si="35"/>
        <v>15229</v>
      </c>
      <c r="S29" s="20">
        <f aca="true" t="shared" si="36" ref="S29:U29">SUM(S21:S28)</f>
        <v>8868</v>
      </c>
      <c r="T29" s="18">
        <f t="shared" si="36"/>
        <v>6702</v>
      </c>
      <c r="U29" s="19">
        <f t="shared" si="36"/>
        <v>15570</v>
      </c>
      <c r="X29" s="49">
        <f t="shared" si="7"/>
        <v>109.31952662721893</v>
      </c>
      <c r="Y29" s="50">
        <f t="shared" si="8"/>
        <v>97.62563729060452</v>
      </c>
      <c r="Z29" s="51">
        <f t="shared" si="9"/>
        <v>103.95940442011084</v>
      </c>
    </row>
    <row r="30" spans="1:26" ht="15.75" thickBot="1">
      <c r="A30" s="144"/>
      <c r="B30" s="141" t="s">
        <v>6</v>
      </c>
      <c r="C30" s="142"/>
      <c r="D30" s="90">
        <f aca="true" t="shared" si="37" ref="D30:R30">D20+D29</f>
        <v>35815</v>
      </c>
      <c r="E30" s="91">
        <f t="shared" si="37"/>
        <v>51845</v>
      </c>
      <c r="F30" s="92">
        <f t="shared" si="37"/>
        <v>87660</v>
      </c>
      <c r="G30" s="90">
        <f t="shared" si="37"/>
        <v>36727</v>
      </c>
      <c r="H30" s="91">
        <f t="shared" si="37"/>
        <v>51792</v>
      </c>
      <c r="I30" s="92">
        <f t="shared" si="37"/>
        <v>88519</v>
      </c>
      <c r="J30" s="90">
        <f t="shared" si="37"/>
        <v>37319</v>
      </c>
      <c r="K30" s="91">
        <f t="shared" si="37"/>
        <v>51772</v>
      </c>
      <c r="L30" s="92">
        <f t="shared" si="37"/>
        <v>89091</v>
      </c>
      <c r="M30" s="90">
        <f t="shared" si="37"/>
        <v>38646</v>
      </c>
      <c r="N30" s="91">
        <f t="shared" si="37"/>
        <v>52573</v>
      </c>
      <c r="O30" s="92">
        <f t="shared" si="37"/>
        <v>91219</v>
      </c>
      <c r="P30" s="90">
        <f t="shared" si="37"/>
        <v>38670</v>
      </c>
      <c r="Q30" s="91">
        <f t="shared" si="37"/>
        <v>52684</v>
      </c>
      <c r="R30" s="92">
        <f t="shared" si="37"/>
        <v>91354</v>
      </c>
      <c r="S30" s="90">
        <f aca="true" t="shared" si="38" ref="S30:U30">S20+S29</f>
        <v>38857</v>
      </c>
      <c r="T30" s="91">
        <f t="shared" si="38"/>
        <v>53103</v>
      </c>
      <c r="U30" s="92">
        <f t="shared" si="38"/>
        <v>91960</v>
      </c>
      <c r="X30" s="93">
        <f t="shared" si="7"/>
        <v>108.49364791288568</v>
      </c>
      <c r="Y30" s="94">
        <f t="shared" si="8"/>
        <v>102.4264634969621</v>
      </c>
      <c r="Z30" s="95">
        <f t="shared" si="9"/>
        <v>104.90531599361168</v>
      </c>
    </row>
    <row r="31" spans="1:26" ht="15.75" thickBot="1">
      <c r="A31" s="136" t="s">
        <v>7</v>
      </c>
      <c r="B31" s="145" t="s">
        <v>1</v>
      </c>
      <c r="C31" s="58" t="s">
        <v>10</v>
      </c>
      <c r="D31" s="59">
        <v>749</v>
      </c>
      <c r="E31" s="60">
        <v>1079</v>
      </c>
      <c r="F31" s="61">
        <f aca="true" t="shared" si="39" ref="F31:F33">SUM(D31:E31)</f>
        <v>1828</v>
      </c>
      <c r="G31" s="59">
        <v>722</v>
      </c>
      <c r="H31" s="60">
        <v>1037</v>
      </c>
      <c r="I31" s="61">
        <f aca="true" t="shared" si="40" ref="I31:I33">SUM(G31:H31)</f>
        <v>1759</v>
      </c>
      <c r="J31" s="59">
        <v>635</v>
      </c>
      <c r="K31" s="60">
        <v>963</v>
      </c>
      <c r="L31" s="61">
        <f aca="true" t="shared" si="41" ref="L31:L33">SUM(J31:K31)</f>
        <v>1598</v>
      </c>
      <c r="M31" s="59">
        <v>570</v>
      </c>
      <c r="N31" s="60">
        <v>972</v>
      </c>
      <c r="O31" s="61">
        <f aca="true" t="shared" si="42" ref="O31:O33">SUM(M31:N31)</f>
        <v>1542</v>
      </c>
      <c r="P31" s="59">
        <v>584</v>
      </c>
      <c r="Q31" s="60">
        <v>1035</v>
      </c>
      <c r="R31" s="61">
        <f aca="true" t="shared" si="43" ref="R31:R33">SUM(P31:Q31)</f>
        <v>1619</v>
      </c>
      <c r="S31" s="59">
        <v>599</v>
      </c>
      <c r="T31" s="60">
        <v>967</v>
      </c>
      <c r="U31" s="61">
        <f aca="true" t="shared" si="44" ref="U31:U33">SUM(S31:T31)</f>
        <v>1566</v>
      </c>
      <c r="V31" s="62"/>
      <c r="W31" s="62"/>
      <c r="X31" s="63">
        <f t="shared" si="7"/>
        <v>79.97329773030708</v>
      </c>
      <c r="Y31" s="64">
        <f t="shared" si="8"/>
        <v>89.62001853568118</v>
      </c>
      <c r="Z31" s="65">
        <f t="shared" si="9"/>
        <v>85.66739606126916</v>
      </c>
    </row>
    <row r="32" spans="1:26" ht="15.75" thickBot="1">
      <c r="A32" s="136"/>
      <c r="B32" s="145"/>
      <c r="C32" s="66" t="s">
        <v>9</v>
      </c>
      <c r="D32" s="67">
        <v>10</v>
      </c>
      <c r="E32" s="68">
        <v>17</v>
      </c>
      <c r="F32" s="69">
        <f t="shared" si="39"/>
        <v>27</v>
      </c>
      <c r="G32" s="67">
        <v>12</v>
      </c>
      <c r="H32" s="68">
        <v>20</v>
      </c>
      <c r="I32" s="69">
        <f t="shared" si="40"/>
        <v>32</v>
      </c>
      <c r="J32" s="67">
        <v>6</v>
      </c>
      <c r="K32" s="68">
        <v>21</v>
      </c>
      <c r="L32" s="69">
        <f t="shared" si="41"/>
        <v>27</v>
      </c>
      <c r="M32" s="67">
        <v>5</v>
      </c>
      <c r="N32" s="68">
        <v>10</v>
      </c>
      <c r="O32" s="69">
        <f t="shared" si="42"/>
        <v>15</v>
      </c>
      <c r="P32" s="67">
        <v>9</v>
      </c>
      <c r="Q32" s="68">
        <v>28</v>
      </c>
      <c r="R32" s="69">
        <f t="shared" si="43"/>
        <v>37</v>
      </c>
      <c r="S32" s="67">
        <v>12</v>
      </c>
      <c r="T32" s="68">
        <v>26</v>
      </c>
      <c r="U32" s="69">
        <f t="shared" si="44"/>
        <v>38</v>
      </c>
      <c r="V32" s="62"/>
      <c r="W32" s="62"/>
      <c r="X32" s="70">
        <f t="shared" si="7"/>
        <v>120</v>
      </c>
      <c r="Y32" s="71">
        <f t="shared" si="8"/>
        <v>152.94117647058823</v>
      </c>
      <c r="Z32" s="72">
        <f t="shared" si="9"/>
        <v>140.74074074074073</v>
      </c>
    </row>
    <row r="33" spans="1:26" ht="15.75" thickBot="1">
      <c r="A33" s="136"/>
      <c r="B33" s="145"/>
      <c r="C33" s="66" t="s">
        <v>8</v>
      </c>
      <c r="D33" s="67">
        <v>254</v>
      </c>
      <c r="E33" s="68">
        <v>152</v>
      </c>
      <c r="F33" s="69">
        <f t="shared" si="39"/>
        <v>406</v>
      </c>
      <c r="G33" s="67">
        <v>270</v>
      </c>
      <c r="H33" s="68">
        <v>147</v>
      </c>
      <c r="I33" s="69">
        <f t="shared" si="40"/>
        <v>417</v>
      </c>
      <c r="J33" s="67">
        <v>289</v>
      </c>
      <c r="K33" s="68">
        <v>142</v>
      </c>
      <c r="L33" s="69">
        <f t="shared" si="41"/>
        <v>431</v>
      </c>
      <c r="M33" s="67">
        <v>314</v>
      </c>
      <c r="N33" s="68">
        <v>131</v>
      </c>
      <c r="O33" s="69">
        <f t="shared" si="42"/>
        <v>445</v>
      </c>
      <c r="P33" s="67">
        <v>314</v>
      </c>
      <c r="Q33" s="68">
        <v>136</v>
      </c>
      <c r="R33" s="69">
        <f t="shared" si="43"/>
        <v>450</v>
      </c>
      <c r="S33" s="67">
        <v>298</v>
      </c>
      <c r="T33" s="68">
        <v>142</v>
      </c>
      <c r="U33" s="69">
        <f t="shared" si="44"/>
        <v>440</v>
      </c>
      <c r="V33" s="62"/>
      <c r="W33" s="62"/>
      <c r="X33" s="70">
        <f t="shared" si="7"/>
        <v>117.32283464566929</v>
      </c>
      <c r="Y33" s="71">
        <f t="shared" si="8"/>
        <v>93.42105263157895</v>
      </c>
      <c r="Z33" s="72">
        <f t="shared" si="9"/>
        <v>108.37438423645321</v>
      </c>
    </row>
    <row r="34" spans="1:26" ht="15.75" thickBot="1">
      <c r="A34" s="136"/>
      <c r="B34" s="145"/>
      <c r="C34" s="73" t="s">
        <v>5</v>
      </c>
      <c r="D34" s="74">
        <f aca="true" t="shared" si="45" ref="D34:F34">SUM(D31:D33)</f>
        <v>1013</v>
      </c>
      <c r="E34" s="75">
        <f t="shared" si="45"/>
        <v>1248</v>
      </c>
      <c r="F34" s="76">
        <f t="shared" si="45"/>
        <v>2261</v>
      </c>
      <c r="G34" s="74">
        <f aca="true" t="shared" si="46" ref="G34:I34">SUM(G31:G33)</f>
        <v>1004</v>
      </c>
      <c r="H34" s="75">
        <f t="shared" si="46"/>
        <v>1204</v>
      </c>
      <c r="I34" s="76">
        <f t="shared" si="46"/>
        <v>2208</v>
      </c>
      <c r="J34" s="74">
        <f aca="true" t="shared" si="47" ref="J34:L34">SUM(J31:J33)</f>
        <v>930</v>
      </c>
      <c r="K34" s="75">
        <f t="shared" si="47"/>
        <v>1126</v>
      </c>
      <c r="L34" s="76">
        <f t="shared" si="47"/>
        <v>2056</v>
      </c>
      <c r="M34" s="74">
        <f aca="true" t="shared" si="48" ref="M34:O34">SUM(M31:M33)</f>
        <v>889</v>
      </c>
      <c r="N34" s="75">
        <f t="shared" si="48"/>
        <v>1113</v>
      </c>
      <c r="O34" s="76">
        <f t="shared" si="48"/>
        <v>2002</v>
      </c>
      <c r="P34" s="74">
        <f aca="true" t="shared" si="49" ref="P34:R34">SUM(P31:P33)</f>
        <v>907</v>
      </c>
      <c r="Q34" s="75">
        <f t="shared" si="49"/>
        <v>1199</v>
      </c>
      <c r="R34" s="76">
        <f t="shared" si="49"/>
        <v>2106</v>
      </c>
      <c r="S34" s="74">
        <f aca="true" t="shared" si="50" ref="S34:U34">SUM(S31:S33)</f>
        <v>909</v>
      </c>
      <c r="T34" s="75">
        <f t="shared" si="50"/>
        <v>1135</v>
      </c>
      <c r="U34" s="76">
        <f t="shared" si="50"/>
        <v>2044</v>
      </c>
      <c r="V34" s="62"/>
      <c r="W34" s="62"/>
      <c r="X34" s="77">
        <f t="shared" si="7"/>
        <v>89.73346495557749</v>
      </c>
      <c r="Y34" s="78">
        <f t="shared" si="8"/>
        <v>90.94551282051282</v>
      </c>
      <c r="Z34" s="79">
        <f t="shared" si="9"/>
        <v>90.40247678018576</v>
      </c>
    </row>
    <row r="35" spans="1:26" ht="15.75" thickBot="1">
      <c r="A35" s="136"/>
      <c r="B35" s="146" t="s">
        <v>4</v>
      </c>
      <c r="C35" s="80" t="s">
        <v>10</v>
      </c>
      <c r="D35" s="67">
        <v>1154</v>
      </c>
      <c r="E35" s="68">
        <v>2238</v>
      </c>
      <c r="F35" s="69">
        <f aca="true" t="shared" si="51" ref="F35:F38">SUM(D35:E35)</f>
        <v>3392</v>
      </c>
      <c r="G35" s="67">
        <v>1160</v>
      </c>
      <c r="H35" s="68">
        <v>2184</v>
      </c>
      <c r="I35" s="69">
        <f aca="true" t="shared" si="52" ref="I35:I38">SUM(G35:H35)</f>
        <v>3344</v>
      </c>
      <c r="J35" s="67">
        <v>1218</v>
      </c>
      <c r="K35" s="68">
        <v>2202</v>
      </c>
      <c r="L35" s="69">
        <f aca="true" t="shared" si="53" ref="L35:L38">SUM(J35:K35)</f>
        <v>3420</v>
      </c>
      <c r="M35" s="67">
        <v>1230</v>
      </c>
      <c r="N35" s="68">
        <v>2299</v>
      </c>
      <c r="O35" s="69">
        <f aca="true" t="shared" si="54" ref="O35:O38">SUM(M35:N35)</f>
        <v>3529</v>
      </c>
      <c r="P35" s="67">
        <v>1237</v>
      </c>
      <c r="Q35" s="68">
        <v>2313</v>
      </c>
      <c r="R35" s="69">
        <f aca="true" t="shared" si="55" ref="R35:R38">SUM(P35:Q35)</f>
        <v>3550</v>
      </c>
      <c r="S35" s="67">
        <v>1274</v>
      </c>
      <c r="T35" s="68">
        <v>2452</v>
      </c>
      <c r="U35" s="69">
        <f aca="true" t="shared" si="56" ref="U35:U38">SUM(S35:T35)</f>
        <v>3726</v>
      </c>
      <c r="V35" s="62"/>
      <c r="W35" s="62"/>
      <c r="X35" s="70">
        <f t="shared" si="7"/>
        <v>110.39861351819758</v>
      </c>
      <c r="Y35" s="71">
        <f t="shared" si="8"/>
        <v>109.56210902591599</v>
      </c>
      <c r="Z35" s="72">
        <f t="shared" si="9"/>
        <v>109.84669811320755</v>
      </c>
    </row>
    <row r="36" spans="1:26" ht="15.75" thickBot="1">
      <c r="A36" s="136"/>
      <c r="B36" s="146"/>
      <c r="C36" s="80" t="s">
        <v>9</v>
      </c>
      <c r="D36" s="67">
        <v>596</v>
      </c>
      <c r="E36" s="68">
        <v>618</v>
      </c>
      <c r="F36" s="69">
        <f t="shared" si="51"/>
        <v>1214</v>
      </c>
      <c r="G36" s="67">
        <v>612</v>
      </c>
      <c r="H36" s="68">
        <v>607</v>
      </c>
      <c r="I36" s="69">
        <f t="shared" si="52"/>
        <v>1219</v>
      </c>
      <c r="J36" s="67">
        <v>659</v>
      </c>
      <c r="K36" s="68">
        <v>619</v>
      </c>
      <c r="L36" s="69">
        <f t="shared" si="53"/>
        <v>1278</v>
      </c>
      <c r="M36" s="67">
        <v>720</v>
      </c>
      <c r="N36" s="68">
        <v>657</v>
      </c>
      <c r="O36" s="69">
        <f t="shared" si="54"/>
        <v>1377</v>
      </c>
      <c r="P36" s="67">
        <v>664</v>
      </c>
      <c r="Q36" s="68">
        <v>645</v>
      </c>
      <c r="R36" s="69">
        <f t="shared" si="55"/>
        <v>1309</v>
      </c>
      <c r="S36" s="67">
        <v>739</v>
      </c>
      <c r="T36" s="68">
        <v>706</v>
      </c>
      <c r="U36" s="69">
        <f t="shared" si="56"/>
        <v>1445</v>
      </c>
      <c r="V36" s="62"/>
      <c r="W36" s="62"/>
      <c r="X36" s="70">
        <f t="shared" si="7"/>
        <v>123.99328859060404</v>
      </c>
      <c r="Y36" s="71">
        <f t="shared" si="8"/>
        <v>114.23948220064726</v>
      </c>
      <c r="Z36" s="72">
        <f t="shared" si="9"/>
        <v>119.02800658978583</v>
      </c>
    </row>
    <row r="37" spans="1:26" ht="15.75" thickBot="1">
      <c r="A37" s="136"/>
      <c r="B37" s="146"/>
      <c r="C37" s="80" t="s">
        <v>11</v>
      </c>
      <c r="D37" s="67">
        <v>146</v>
      </c>
      <c r="E37" s="68">
        <v>189</v>
      </c>
      <c r="F37" s="69">
        <f t="shared" si="51"/>
        <v>335</v>
      </c>
      <c r="G37" s="67">
        <v>139</v>
      </c>
      <c r="H37" s="68">
        <v>203</v>
      </c>
      <c r="I37" s="69">
        <f t="shared" si="52"/>
        <v>342</v>
      </c>
      <c r="J37" s="67">
        <v>128</v>
      </c>
      <c r="K37" s="68">
        <v>184</v>
      </c>
      <c r="L37" s="69">
        <f t="shared" si="53"/>
        <v>312</v>
      </c>
      <c r="M37" s="67">
        <v>128</v>
      </c>
      <c r="N37" s="68">
        <v>172</v>
      </c>
      <c r="O37" s="69">
        <f t="shared" si="54"/>
        <v>300</v>
      </c>
      <c r="P37" s="67">
        <v>139</v>
      </c>
      <c r="Q37" s="68">
        <v>158</v>
      </c>
      <c r="R37" s="69">
        <f t="shared" si="55"/>
        <v>297</v>
      </c>
      <c r="S37" s="67">
        <v>140</v>
      </c>
      <c r="T37" s="68">
        <v>169</v>
      </c>
      <c r="U37" s="69">
        <f t="shared" si="56"/>
        <v>309</v>
      </c>
      <c r="V37" s="62"/>
      <c r="W37" s="62"/>
      <c r="X37" s="70">
        <f t="shared" si="7"/>
        <v>95.8904109589041</v>
      </c>
      <c r="Y37" s="71">
        <f t="shared" si="8"/>
        <v>89.41798941798942</v>
      </c>
      <c r="Z37" s="72">
        <f t="shared" si="9"/>
        <v>92.23880597014926</v>
      </c>
    </row>
    <row r="38" spans="1:26" ht="15.75" thickBot="1">
      <c r="A38" s="136"/>
      <c r="B38" s="146"/>
      <c r="C38" s="80" t="s">
        <v>8</v>
      </c>
      <c r="D38" s="67">
        <v>219</v>
      </c>
      <c r="E38" s="68">
        <v>222</v>
      </c>
      <c r="F38" s="69">
        <f t="shared" si="51"/>
        <v>441</v>
      </c>
      <c r="G38" s="67">
        <v>231</v>
      </c>
      <c r="H38" s="68">
        <v>211</v>
      </c>
      <c r="I38" s="69">
        <f t="shared" si="52"/>
        <v>442</v>
      </c>
      <c r="J38" s="67">
        <v>236</v>
      </c>
      <c r="K38" s="68">
        <v>213</v>
      </c>
      <c r="L38" s="69">
        <f t="shared" si="53"/>
        <v>449</v>
      </c>
      <c r="M38" s="67">
        <v>254</v>
      </c>
      <c r="N38" s="68">
        <v>204</v>
      </c>
      <c r="O38" s="69">
        <f t="shared" si="54"/>
        <v>458</v>
      </c>
      <c r="P38" s="67">
        <v>250</v>
      </c>
      <c r="Q38" s="68">
        <v>231</v>
      </c>
      <c r="R38" s="69">
        <f t="shared" si="55"/>
        <v>481</v>
      </c>
      <c r="S38" s="67">
        <v>268</v>
      </c>
      <c r="T38" s="68">
        <v>228</v>
      </c>
      <c r="U38" s="69">
        <f t="shared" si="56"/>
        <v>496</v>
      </c>
      <c r="V38" s="62"/>
      <c r="W38" s="62"/>
      <c r="X38" s="70">
        <f t="shared" si="7"/>
        <v>122.37442922374429</v>
      </c>
      <c r="Y38" s="71">
        <f t="shared" si="8"/>
        <v>102.7027027027027</v>
      </c>
      <c r="Z38" s="72">
        <f t="shared" si="9"/>
        <v>112.47165532879819</v>
      </c>
    </row>
    <row r="39" spans="1:26" ht="15.75" thickBot="1">
      <c r="A39" s="136"/>
      <c r="B39" s="146"/>
      <c r="C39" s="81" t="s">
        <v>5</v>
      </c>
      <c r="D39" s="82">
        <f aca="true" t="shared" si="57" ref="D39:F39">SUM(D35:D38)</f>
        <v>2115</v>
      </c>
      <c r="E39" s="83">
        <f t="shared" si="57"/>
        <v>3267</v>
      </c>
      <c r="F39" s="84">
        <f t="shared" si="57"/>
        <v>5382</v>
      </c>
      <c r="G39" s="82">
        <f aca="true" t="shared" si="58" ref="G39:I39">SUM(G35:G38)</f>
        <v>2142</v>
      </c>
      <c r="H39" s="83">
        <f t="shared" si="58"/>
        <v>3205</v>
      </c>
      <c r="I39" s="84">
        <f t="shared" si="58"/>
        <v>5347</v>
      </c>
      <c r="J39" s="82">
        <f aca="true" t="shared" si="59" ref="J39:L39">SUM(J35:J38)</f>
        <v>2241</v>
      </c>
      <c r="K39" s="83">
        <f t="shared" si="59"/>
        <v>3218</v>
      </c>
      <c r="L39" s="84">
        <f t="shared" si="59"/>
        <v>5459</v>
      </c>
      <c r="M39" s="82">
        <f aca="true" t="shared" si="60" ref="M39:O39">SUM(M35:M38)</f>
        <v>2332</v>
      </c>
      <c r="N39" s="83">
        <f t="shared" si="60"/>
        <v>3332</v>
      </c>
      <c r="O39" s="84">
        <f t="shared" si="60"/>
        <v>5664</v>
      </c>
      <c r="P39" s="82">
        <f aca="true" t="shared" si="61" ref="P39:R39">SUM(P35:P38)</f>
        <v>2290</v>
      </c>
      <c r="Q39" s="83">
        <f t="shared" si="61"/>
        <v>3347</v>
      </c>
      <c r="R39" s="84">
        <f t="shared" si="61"/>
        <v>5637</v>
      </c>
      <c r="S39" s="82">
        <f aca="true" t="shared" si="62" ref="S39:U39">SUM(S35:S38)</f>
        <v>2421</v>
      </c>
      <c r="T39" s="83">
        <f t="shared" si="62"/>
        <v>3555</v>
      </c>
      <c r="U39" s="84">
        <f t="shared" si="62"/>
        <v>5976</v>
      </c>
      <c r="V39" s="62"/>
      <c r="W39" s="62"/>
      <c r="X39" s="85">
        <f t="shared" si="7"/>
        <v>114.46808510638297</v>
      </c>
      <c r="Y39" s="86">
        <f t="shared" si="8"/>
        <v>108.81542699724518</v>
      </c>
      <c r="Z39" s="87">
        <f t="shared" si="9"/>
        <v>111.03678929765886</v>
      </c>
    </row>
    <row r="40" spans="1:26" ht="15.75" thickBot="1">
      <c r="A40" s="137"/>
      <c r="B40" s="147" t="s">
        <v>16</v>
      </c>
      <c r="C40" s="148"/>
      <c r="D40" s="96">
        <f aca="true" t="shared" si="63" ref="D40:F40">D34+D39</f>
        <v>3128</v>
      </c>
      <c r="E40" s="97">
        <f t="shared" si="63"/>
        <v>4515</v>
      </c>
      <c r="F40" s="98">
        <f t="shared" si="63"/>
        <v>7643</v>
      </c>
      <c r="G40" s="96">
        <f aca="true" t="shared" si="64" ref="G40:I40">G34+G39</f>
        <v>3146</v>
      </c>
      <c r="H40" s="97">
        <f t="shared" si="64"/>
        <v>4409</v>
      </c>
      <c r="I40" s="98">
        <f t="shared" si="64"/>
        <v>7555</v>
      </c>
      <c r="J40" s="96">
        <f aca="true" t="shared" si="65" ref="J40:L40">J34+J39</f>
        <v>3171</v>
      </c>
      <c r="K40" s="97">
        <f t="shared" si="65"/>
        <v>4344</v>
      </c>
      <c r="L40" s="98">
        <f t="shared" si="65"/>
        <v>7515</v>
      </c>
      <c r="M40" s="96">
        <f aca="true" t="shared" si="66" ref="M40:O40">M34+M39</f>
        <v>3221</v>
      </c>
      <c r="N40" s="97">
        <f t="shared" si="66"/>
        <v>4445</v>
      </c>
      <c r="O40" s="98">
        <f t="shared" si="66"/>
        <v>7666</v>
      </c>
      <c r="P40" s="96">
        <f aca="true" t="shared" si="67" ref="P40:R40">P34+P39</f>
        <v>3197</v>
      </c>
      <c r="Q40" s="97">
        <f t="shared" si="67"/>
        <v>4546</v>
      </c>
      <c r="R40" s="98">
        <f t="shared" si="67"/>
        <v>7743</v>
      </c>
      <c r="S40" s="96">
        <f aca="true" t="shared" si="68" ref="S40:U40">S34+S39</f>
        <v>3330</v>
      </c>
      <c r="T40" s="97">
        <f t="shared" si="68"/>
        <v>4690</v>
      </c>
      <c r="U40" s="98">
        <f t="shared" si="68"/>
        <v>8020</v>
      </c>
      <c r="X40" s="99">
        <f t="shared" si="7"/>
        <v>106.45780051150895</v>
      </c>
      <c r="Y40" s="100">
        <f t="shared" si="8"/>
        <v>103.87596899224806</v>
      </c>
      <c r="Z40" s="101">
        <f t="shared" si="9"/>
        <v>104.93261808190502</v>
      </c>
    </row>
    <row r="41" spans="1:26" ht="15">
      <c r="A41" s="112" t="s">
        <v>55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X41" s="52"/>
      <c r="Y41" s="52"/>
      <c r="Z41" s="52"/>
    </row>
    <row r="42" spans="4:26" ht="15.75" thickBot="1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X42" s="52"/>
      <c r="Y42" s="52"/>
      <c r="Z42" s="52"/>
    </row>
    <row r="43" spans="1:26" ht="15.75" thickBot="1">
      <c r="A43" s="149" t="s">
        <v>17</v>
      </c>
      <c r="B43" s="132" t="s">
        <v>1</v>
      </c>
      <c r="C43" s="132"/>
      <c r="D43" s="30">
        <f aca="true" t="shared" si="69" ref="D43:R43">D20+D34</f>
        <v>28716</v>
      </c>
      <c r="E43" s="28">
        <f t="shared" si="69"/>
        <v>46228</v>
      </c>
      <c r="F43" s="29">
        <f t="shared" si="69"/>
        <v>74944</v>
      </c>
      <c r="G43" s="30">
        <f t="shared" si="69"/>
        <v>29568</v>
      </c>
      <c r="H43" s="28">
        <f t="shared" si="69"/>
        <v>47095</v>
      </c>
      <c r="I43" s="29">
        <f t="shared" si="69"/>
        <v>76663</v>
      </c>
      <c r="J43" s="30">
        <f t="shared" si="69"/>
        <v>29863</v>
      </c>
      <c r="K43" s="28">
        <f t="shared" si="69"/>
        <v>46926</v>
      </c>
      <c r="L43" s="29">
        <f t="shared" si="69"/>
        <v>76789</v>
      </c>
      <c r="M43" s="30">
        <f t="shared" si="69"/>
        <v>30820</v>
      </c>
      <c r="N43" s="28">
        <f t="shared" si="69"/>
        <v>47493</v>
      </c>
      <c r="O43" s="29">
        <f t="shared" si="69"/>
        <v>78313</v>
      </c>
      <c r="P43" s="30">
        <f t="shared" si="69"/>
        <v>30864</v>
      </c>
      <c r="Q43" s="28">
        <f t="shared" si="69"/>
        <v>47367</v>
      </c>
      <c r="R43" s="29">
        <f t="shared" si="69"/>
        <v>78231</v>
      </c>
      <c r="S43" s="30">
        <f aca="true" t="shared" si="70" ref="S43:U43">S20+S34</f>
        <v>30898</v>
      </c>
      <c r="T43" s="28">
        <f t="shared" si="70"/>
        <v>47536</v>
      </c>
      <c r="U43" s="29">
        <f t="shared" si="70"/>
        <v>78434</v>
      </c>
      <c r="X43" s="53">
        <f t="shared" si="7"/>
        <v>107.59855133026883</v>
      </c>
      <c r="Y43" s="54">
        <f t="shared" si="8"/>
        <v>102.82945401055636</v>
      </c>
      <c r="Z43" s="55">
        <f t="shared" si="9"/>
        <v>104.65681041844577</v>
      </c>
    </row>
    <row r="44" spans="1:26" ht="15.75" thickBot="1">
      <c r="A44" s="150"/>
      <c r="B44" s="132" t="s">
        <v>4</v>
      </c>
      <c r="C44" s="132"/>
      <c r="D44" s="30">
        <f aca="true" t="shared" si="71" ref="D44:F44">D29+D39</f>
        <v>10227</v>
      </c>
      <c r="E44" s="28">
        <f t="shared" si="71"/>
        <v>10132</v>
      </c>
      <c r="F44" s="29">
        <f t="shared" si="71"/>
        <v>20359</v>
      </c>
      <c r="G44" s="30">
        <f aca="true" t="shared" si="72" ref="G44:I44">G29+G39</f>
        <v>10305</v>
      </c>
      <c r="H44" s="28">
        <f t="shared" si="72"/>
        <v>9106</v>
      </c>
      <c r="I44" s="29">
        <f t="shared" si="72"/>
        <v>19411</v>
      </c>
      <c r="J44" s="30">
        <f aca="true" t="shared" si="73" ref="J44:L44">J29+J39</f>
        <v>10627</v>
      </c>
      <c r="K44" s="28">
        <f t="shared" si="73"/>
        <v>9190</v>
      </c>
      <c r="L44" s="29">
        <f t="shared" si="73"/>
        <v>19817</v>
      </c>
      <c r="M44" s="30">
        <f aca="true" t="shared" si="74" ref="M44:O44">M29+M39</f>
        <v>11047</v>
      </c>
      <c r="N44" s="28">
        <f t="shared" si="74"/>
        <v>9525</v>
      </c>
      <c r="O44" s="29">
        <f t="shared" si="74"/>
        <v>20572</v>
      </c>
      <c r="P44" s="30">
        <f aca="true" t="shared" si="75" ref="P44:R44">P29+P39</f>
        <v>11003</v>
      </c>
      <c r="Q44" s="28">
        <f t="shared" si="75"/>
        <v>9863</v>
      </c>
      <c r="R44" s="29">
        <f t="shared" si="75"/>
        <v>20866</v>
      </c>
      <c r="S44" s="30">
        <f aca="true" t="shared" si="76" ref="S44:U44">S29+S39</f>
        <v>11289</v>
      </c>
      <c r="T44" s="28">
        <f t="shared" si="76"/>
        <v>10257</v>
      </c>
      <c r="U44" s="29">
        <f t="shared" si="76"/>
        <v>21546</v>
      </c>
      <c r="X44" s="53">
        <f t="shared" si="7"/>
        <v>110.38427691405104</v>
      </c>
      <c r="Y44" s="54">
        <f t="shared" si="8"/>
        <v>101.23371496249507</v>
      </c>
      <c r="Z44" s="55">
        <f t="shared" si="9"/>
        <v>105.83034530183211</v>
      </c>
    </row>
    <row r="45" spans="1:26" ht="15.75" thickBot="1">
      <c r="A45" s="151"/>
      <c r="B45" s="155" t="s">
        <v>5</v>
      </c>
      <c r="C45" s="155"/>
      <c r="D45" s="33">
        <f aca="true" t="shared" si="77" ref="D45:F45">D44+D43</f>
        <v>38943</v>
      </c>
      <c r="E45" s="31">
        <f t="shared" si="77"/>
        <v>56360</v>
      </c>
      <c r="F45" s="32">
        <f t="shared" si="77"/>
        <v>95303</v>
      </c>
      <c r="G45" s="33">
        <f aca="true" t="shared" si="78" ref="G45:I45">G44+G43</f>
        <v>39873</v>
      </c>
      <c r="H45" s="31">
        <f t="shared" si="78"/>
        <v>56201</v>
      </c>
      <c r="I45" s="32">
        <f t="shared" si="78"/>
        <v>96074</v>
      </c>
      <c r="J45" s="33">
        <f aca="true" t="shared" si="79" ref="J45:L45">J44+J43</f>
        <v>40490</v>
      </c>
      <c r="K45" s="31">
        <f t="shared" si="79"/>
        <v>56116</v>
      </c>
      <c r="L45" s="32">
        <f t="shared" si="79"/>
        <v>96606</v>
      </c>
      <c r="M45" s="33">
        <f aca="true" t="shared" si="80" ref="M45:O45">M44+M43</f>
        <v>41867</v>
      </c>
      <c r="N45" s="31">
        <f t="shared" si="80"/>
        <v>57018</v>
      </c>
      <c r="O45" s="32">
        <f t="shared" si="80"/>
        <v>98885</v>
      </c>
      <c r="P45" s="33">
        <f aca="true" t="shared" si="81" ref="P45:R45">P44+P43</f>
        <v>41867</v>
      </c>
      <c r="Q45" s="31">
        <f t="shared" si="81"/>
        <v>57230</v>
      </c>
      <c r="R45" s="32">
        <f t="shared" si="81"/>
        <v>99097</v>
      </c>
      <c r="S45" s="33">
        <f aca="true" t="shared" si="82" ref="S45:U45">S44+S43</f>
        <v>42187</v>
      </c>
      <c r="T45" s="31">
        <f t="shared" si="82"/>
        <v>57793</v>
      </c>
      <c r="U45" s="32">
        <f t="shared" si="82"/>
        <v>99980</v>
      </c>
      <c r="X45" s="33">
        <f t="shared" si="7"/>
        <v>108.33012351385358</v>
      </c>
      <c r="Y45" s="31">
        <f t="shared" si="8"/>
        <v>102.54258339247693</v>
      </c>
      <c r="Z45" s="32">
        <f t="shared" si="9"/>
        <v>104.90750553497791</v>
      </c>
    </row>
    <row r="46" spans="5:21" ht="15">
      <c r="E46" s="108">
        <f>E45/F45</f>
        <v>0.5913769765904536</v>
      </c>
      <c r="F46" s="108"/>
      <c r="G46" s="108"/>
      <c r="H46" s="108">
        <f>H45/I45</f>
        <v>0.5849761642067572</v>
      </c>
      <c r="I46" s="108"/>
      <c r="J46" s="108"/>
      <c r="K46" s="108">
        <f>K45/L45</f>
        <v>0.5808748938989297</v>
      </c>
      <c r="L46" s="108"/>
      <c r="M46" s="108"/>
      <c r="N46" s="108">
        <f>N45/O45</f>
        <v>0.5766091924963341</v>
      </c>
      <c r="O46" s="108"/>
      <c r="P46" s="108"/>
      <c r="Q46" s="108">
        <f>Q45/R45</f>
        <v>0.5775149600896091</v>
      </c>
      <c r="R46" s="108"/>
      <c r="S46" s="108"/>
      <c r="T46" s="108">
        <f>T45/U45</f>
        <v>0.5780456091218243</v>
      </c>
      <c r="U46" s="108"/>
    </row>
    <row r="48" ht="18.75">
      <c r="A48" s="2" t="s">
        <v>18</v>
      </c>
    </row>
    <row r="49" spans="1:3" ht="15">
      <c r="A49" s="88" t="s">
        <v>56</v>
      </c>
      <c r="B49" s="89"/>
      <c r="C49" s="89"/>
    </row>
    <row r="50" spans="4:12" ht="15">
      <c r="D50" s="135"/>
      <c r="E50" s="135"/>
      <c r="F50" s="135"/>
      <c r="G50" s="135"/>
      <c r="H50" s="135"/>
      <c r="I50" s="135"/>
      <c r="J50" s="135"/>
      <c r="K50" s="135"/>
      <c r="L50" s="135"/>
    </row>
    <row r="51" spans="4:26" ht="15.75" thickBot="1">
      <c r="D51" s="113" t="s">
        <v>15</v>
      </c>
      <c r="E51" s="114"/>
      <c r="F51" s="115"/>
      <c r="G51" s="113" t="s">
        <v>45</v>
      </c>
      <c r="H51" s="114"/>
      <c r="I51" s="115"/>
      <c r="J51" s="113" t="s">
        <v>51</v>
      </c>
      <c r="K51" s="114"/>
      <c r="L51" s="115"/>
      <c r="M51" s="113" t="s">
        <v>54</v>
      </c>
      <c r="N51" s="114"/>
      <c r="O51" s="115"/>
      <c r="P51" s="113" t="s">
        <v>60</v>
      </c>
      <c r="Q51" s="114"/>
      <c r="R51" s="115"/>
      <c r="X51" s="113" t="s">
        <v>64</v>
      </c>
      <c r="Y51" s="114"/>
      <c r="Z51" s="115"/>
    </row>
    <row r="52" spans="1:26" ht="15.75" thickBot="1">
      <c r="A52" s="4"/>
      <c r="B52" s="5"/>
      <c r="C52" s="56" t="s">
        <v>57</v>
      </c>
      <c r="D52" s="8" t="s">
        <v>12</v>
      </c>
      <c r="E52" s="6" t="s">
        <v>13</v>
      </c>
      <c r="F52" s="7" t="s">
        <v>14</v>
      </c>
      <c r="G52" s="8" t="s">
        <v>12</v>
      </c>
      <c r="H52" s="6" t="s">
        <v>13</v>
      </c>
      <c r="I52" s="7" t="s">
        <v>14</v>
      </c>
      <c r="J52" s="8" t="s">
        <v>12</v>
      </c>
      <c r="K52" s="6" t="s">
        <v>13</v>
      </c>
      <c r="L52" s="7" t="s">
        <v>14</v>
      </c>
      <c r="M52" s="8" t="s">
        <v>12</v>
      </c>
      <c r="N52" s="6" t="s">
        <v>13</v>
      </c>
      <c r="O52" s="7" t="s">
        <v>14</v>
      </c>
      <c r="P52" s="8" t="s">
        <v>12</v>
      </c>
      <c r="Q52" s="6" t="s">
        <v>13</v>
      </c>
      <c r="R52" s="7" t="s">
        <v>14</v>
      </c>
      <c r="S52" s="109"/>
      <c r="T52" s="109"/>
      <c r="U52" s="109"/>
      <c r="X52" s="8" t="s">
        <v>12</v>
      </c>
      <c r="Y52" s="6" t="s">
        <v>13</v>
      </c>
      <c r="Z52" s="7" t="s">
        <v>14</v>
      </c>
    </row>
    <row r="53" spans="1:26" ht="15" customHeight="1">
      <c r="A53" s="152" t="s">
        <v>18</v>
      </c>
      <c r="B53" s="118" t="s">
        <v>19</v>
      </c>
      <c r="C53" s="13" t="s">
        <v>20</v>
      </c>
      <c r="D53" s="23">
        <v>422</v>
      </c>
      <c r="E53" s="21">
        <v>249</v>
      </c>
      <c r="F53" s="22">
        <f>SUM(D53:E53)</f>
        <v>671</v>
      </c>
      <c r="G53" s="23">
        <v>439</v>
      </c>
      <c r="H53" s="21">
        <v>254</v>
      </c>
      <c r="I53" s="22">
        <f>SUM(G53:H53)</f>
        <v>693</v>
      </c>
      <c r="J53" s="23">
        <v>461</v>
      </c>
      <c r="K53" s="21">
        <v>248</v>
      </c>
      <c r="L53" s="22">
        <f>SUM(J53:K53)</f>
        <v>709</v>
      </c>
      <c r="M53" s="23">
        <v>455</v>
      </c>
      <c r="N53" s="21">
        <v>253</v>
      </c>
      <c r="O53" s="22">
        <f>SUM(M53:N53)</f>
        <v>708</v>
      </c>
      <c r="P53" s="23">
        <v>444</v>
      </c>
      <c r="Q53" s="21">
        <v>247</v>
      </c>
      <c r="R53" s="22">
        <f>SUM(P53:Q53)</f>
        <v>691</v>
      </c>
      <c r="S53" s="110"/>
      <c r="T53" s="110"/>
      <c r="U53" s="110"/>
      <c r="X53" s="23">
        <f aca="true" t="shared" si="83" ref="X53:X79">P53/D53*100</f>
        <v>105.2132701421801</v>
      </c>
      <c r="Y53" s="21">
        <f aca="true" t="shared" si="84" ref="Y53:Y79">Q53/E53*100</f>
        <v>99.19678714859438</v>
      </c>
      <c r="Z53" s="22">
        <f aca="true" t="shared" si="85" ref="Z53:Z79">R53/F53*100</f>
        <v>102.98062593144562</v>
      </c>
    </row>
    <row r="54" spans="1:26" ht="15">
      <c r="A54" s="153"/>
      <c r="B54" s="119"/>
      <c r="C54" s="14" t="s">
        <v>53</v>
      </c>
      <c r="D54" s="17">
        <v>97</v>
      </c>
      <c r="E54" s="15">
        <v>36</v>
      </c>
      <c r="F54" s="16">
        <f aca="true" t="shared" si="86" ref="F54:F62">SUM(D54:E54)</f>
        <v>133</v>
      </c>
      <c r="G54" s="17">
        <v>97</v>
      </c>
      <c r="H54" s="15">
        <v>29</v>
      </c>
      <c r="I54" s="16">
        <f aca="true" t="shared" si="87" ref="I54:I62">SUM(G54:H54)</f>
        <v>126</v>
      </c>
      <c r="J54" s="17">
        <v>105</v>
      </c>
      <c r="K54" s="15">
        <v>24</v>
      </c>
      <c r="L54" s="16">
        <f aca="true" t="shared" si="88" ref="L54:L62">SUM(J54:K54)</f>
        <v>129</v>
      </c>
      <c r="M54" s="17">
        <v>87</v>
      </c>
      <c r="N54" s="15">
        <v>26</v>
      </c>
      <c r="O54" s="16">
        <f aca="true" t="shared" si="89" ref="O54:O62">SUM(M54:N54)</f>
        <v>113</v>
      </c>
      <c r="P54" s="17">
        <v>79</v>
      </c>
      <c r="Q54" s="15">
        <v>35</v>
      </c>
      <c r="R54" s="16">
        <f aca="true" t="shared" si="90" ref="R54:R62">SUM(P54:Q54)</f>
        <v>114</v>
      </c>
      <c r="S54" s="110"/>
      <c r="T54" s="110"/>
      <c r="U54" s="110"/>
      <c r="X54" s="17">
        <f t="shared" si="83"/>
        <v>81.44329896907216</v>
      </c>
      <c r="Y54" s="15">
        <f t="shared" si="84"/>
        <v>97.22222222222221</v>
      </c>
      <c r="Z54" s="16">
        <f t="shared" si="85"/>
        <v>85.71428571428571</v>
      </c>
    </row>
    <row r="55" spans="1:26" ht="15">
      <c r="A55" s="153"/>
      <c r="B55" s="119"/>
      <c r="C55" s="14" t="s">
        <v>46</v>
      </c>
      <c r="D55" s="17">
        <v>1103</v>
      </c>
      <c r="E55" s="15">
        <v>3343</v>
      </c>
      <c r="F55" s="16">
        <f aca="true" t="shared" si="91" ref="F55">SUM(D55:E55)</f>
        <v>4446</v>
      </c>
      <c r="G55" s="17">
        <v>1626</v>
      </c>
      <c r="H55" s="15">
        <v>4607</v>
      </c>
      <c r="I55" s="16">
        <f t="shared" si="87"/>
        <v>6233</v>
      </c>
      <c r="J55" s="17">
        <v>1645</v>
      </c>
      <c r="K55" s="15">
        <v>4705</v>
      </c>
      <c r="L55" s="16">
        <f t="shared" si="88"/>
        <v>6350</v>
      </c>
      <c r="M55" s="17">
        <v>1568</v>
      </c>
      <c r="N55" s="15">
        <v>4670</v>
      </c>
      <c r="O55" s="16">
        <f t="shared" si="89"/>
        <v>6238</v>
      </c>
      <c r="P55" s="17">
        <v>1579</v>
      </c>
      <c r="Q55" s="15">
        <v>4533</v>
      </c>
      <c r="R55" s="16">
        <f t="shared" si="90"/>
        <v>6112</v>
      </c>
      <c r="S55" s="110"/>
      <c r="T55" s="110"/>
      <c r="U55" s="110"/>
      <c r="X55" s="17">
        <f t="shared" si="83"/>
        <v>143.15503173164097</v>
      </c>
      <c r="Y55" s="15">
        <f t="shared" si="84"/>
        <v>135.5967693688304</v>
      </c>
      <c r="Z55" s="16">
        <f t="shared" si="85"/>
        <v>137.4718848403059</v>
      </c>
    </row>
    <row r="56" spans="1:26" ht="15">
      <c r="A56" s="153"/>
      <c r="B56" s="119"/>
      <c r="C56" s="14" t="s">
        <v>21</v>
      </c>
      <c r="D56" s="17">
        <v>1080</v>
      </c>
      <c r="E56" s="15">
        <v>1352</v>
      </c>
      <c r="F56" s="16">
        <f t="shared" si="86"/>
        <v>2432</v>
      </c>
      <c r="G56" s="17">
        <v>1114</v>
      </c>
      <c r="H56" s="15">
        <v>1314</v>
      </c>
      <c r="I56" s="16">
        <f t="shared" si="87"/>
        <v>2428</v>
      </c>
      <c r="J56" s="17">
        <v>1105</v>
      </c>
      <c r="K56" s="15">
        <v>1284</v>
      </c>
      <c r="L56" s="16">
        <f t="shared" si="88"/>
        <v>2389</v>
      </c>
      <c r="M56" s="17">
        <v>1128</v>
      </c>
      <c r="N56" s="15">
        <v>1237</v>
      </c>
      <c r="O56" s="16">
        <f t="shared" si="89"/>
        <v>2365</v>
      </c>
      <c r="P56" s="17">
        <v>1099</v>
      </c>
      <c r="Q56" s="15">
        <v>1209</v>
      </c>
      <c r="R56" s="16">
        <f t="shared" si="90"/>
        <v>2308</v>
      </c>
      <c r="S56" s="110"/>
      <c r="T56" s="110"/>
      <c r="U56" s="110"/>
      <c r="X56" s="17">
        <f t="shared" si="83"/>
        <v>101.75925925925927</v>
      </c>
      <c r="Y56" s="15">
        <f t="shared" si="84"/>
        <v>89.42307692307693</v>
      </c>
      <c r="Z56" s="16">
        <f t="shared" si="85"/>
        <v>94.90131578947368</v>
      </c>
    </row>
    <row r="57" spans="1:26" ht="15">
      <c r="A57" s="153"/>
      <c r="B57" s="119"/>
      <c r="C57" s="14" t="s">
        <v>22</v>
      </c>
      <c r="D57" s="17">
        <v>1027</v>
      </c>
      <c r="E57" s="15">
        <v>2096</v>
      </c>
      <c r="F57" s="16">
        <f t="shared" si="86"/>
        <v>3123</v>
      </c>
      <c r="G57" s="17">
        <v>948</v>
      </c>
      <c r="H57" s="15">
        <v>2005</v>
      </c>
      <c r="I57" s="16">
        <f t="shared" si="87"/>
        <v>2953</v>
      </c>
      <c r="J57" s="17">
        <v>890</v>
      </c>
      <c r="K57" s="15">
        <v>1962</v>
      </c>
      <c r="L57" s="16">
        <f t="shared" si="88"/>
        <v>2852</v>
      </c>
      <c r="M57" s="17">
        <v>950</v>
      </c>
      <c r="N57" s="15">
        <v>2055</v>
      </c>
      <c r="O57" s="16">
        <f t="shared" si="89"/>
        <v>3005</v>
      </c>
      <c r="P57" s="17">
        <v>902</v>
      </c>
      <c r="Q57" s="15">
        <v>2107</v>
      </c>
      <c r="R57" s="16">
        <f t="shared" si="90"/>
        <v>3009</v>
      </c>
      <c r="S57" s="110"/>
      <c r="T57" s="110"/>
      <c r="U57" s="110"/>
      <c r="X57" s="17">
        <f t="shared" si="83"/>
        <v>87.8286270691334</v>
      </c>
      <c r="Y57" s="15">
        <f t="shared" si="84"/>
        <v>100.52480916030535</v>
      </c>
      <c r="Z57" s="16">
        <f t="shared" si="85"/>
        <v>96.34966378482228</v>
      </c>
    </row>
    <row r="58" spans="1:26" ht="15">
      <c r="A58" s="153"/>
      <c r="B58" s="119"/>
      <c r="C58" s="14" t="s">
        <v>23</v>
      </c>
      <c r="D58" s="17">
        <v>3471</v>
      </c>
      <c r="E58" s="15">
        <v>4284</v>
      </c>
      <c r="F58" s="16">
        <f t="shared" si="86"/>
        <v>7755</v>
      </c>
      <c r="G58" s="17">
        <v>3404</v>
      </c>
      <c r="H58" s="15">
        <v>4275</v>
      </c>
      <c r="I58" s="16">
        <f t="shared" si="87"/>
        <v>7679</v>
      </c>
      <c r="J58" s="17">
        <v>3393</v>
      </c>
      <c r="K58" s="15">
        <v>4300</v>
      </c>
      <c r="L58" s="16">
        <f t="shared" si="88"/>
        <v>7693</v>
      </c>
      <c r="M58" s="17">
        <v>3341</v>
      </c>
      <c r="N58" s="15">
        <v>4427</v>
      </c>
      <c r="O58" s="16">
        <f t="shared" si="89"/>
        <v>7768</v>
      </c>
      <c r="P58" s="17">
        <v>3423</v>
      </c>
      <c r="Q58" s="15">
        <v>4672</v>
      </c>
      <c r="R58" s="16">
        <f t="shared" si="90"/>
        <v>8095</v>
      </c>
      <c r="S58" s="110"/>
      <c r="T58" s="110"/>
      <c r="U58" s="110"/>
      <c r="X58" s="17">
        <f t="shared" si="83"/>
        <v>98.6171132238548</v>
      </c>
      <c r="Y58" s="15">
        <f t="shared" si="84"/>
        <v>109.05695611577964</v>
      </c>
      <c r="Z58" s="16">
        <f t="shared" si="85"/>
        <v>104.38426821405544</v>
      </c>
    </row>
    <row r="59" spans="1:26" ht="15">
      <c r="A59" s="153"/>
      <c r="B59" s="119"/>
      <c r="C59" s="14" t="s">
        <v>24</v>
      </c>
      <c r="D59" s="17">
        <v>3019</v>
      </c>
      <c r="E59" s="15">
        <v>5346</v>
      </c>
      <c r="F59" s="16">
        <f t="shared" si="86"/>
        <v>8365</v>
      </c>
      <c r="G59" s="17">
        <v>3062</v>
      </c>
      <c r="H59" s="15">
        <v>5603</v>
      </c>
      <c r="I59" s="16">
        <f t="shared" si="87"/>
        <v>8665</v>
      </c>
      <c r="J59" s="17">
        <v>3076</v>
      </c>
      <c r="K59" s="15">
        <v>5836</v>
      </c>
      <c r="L59" s="16">
        <f t="shared" si="88"/>
        <v>8912</v>
      </c>
      <c r="M59" s="17">
        <v>3090</v>
      </c>
      <c r="N59" s="15">
        <v>6000</v>
      </c>
      <c r="O59" s="16">
        <f t="shared" si="89"/>
        <v>9090</v>
      </c>
      <c r="P59" s="17">
        <v>3179</v>
      </c>
      <c r="Q59" s="15">
        <v>6237</v>
      </c>
      <c r="R59" s="16">
        <f t="shared" si="90"/>
        <v>9416</v>
      </c>
      <c r="S59" s="110"/>
      <c r="T59" s="110"/>
      <c r="U59" s="110"/>
      <c r="X59" s="17">
        <f t="shared" si="83"/>
        <v>105.29976813514408</v>
      </c>
      <c r="Y59" s="15">
        <f t="shared" si="84"/>
        <v>116.66666666666667</v>
      </c>
      <c r="Z59" s="16">
        <f t="shared" si="85"/>
        <v>112.56425582785417</v>
      </c>
    </row>
    <row r="60" spans="1:26" ht="15">
      <c r="A60" s="153"/>
      <c r="B60" s="119"/>
      <c r="C60" s="14" t="s">
        <v>25</v>
      </c>
      <c r="D60" s="17">
        <v>162</v>
      </c>
      <c r="E60" s="15">
        <v>381</v>
      </c>
      <c r="F60" s="16">
        <f t="shared" si="86"/>
        <v>543</v>
      </c>
      <c r="G60" s="17">
        <v>149</v>
      </c>
      <c r="H60" s="15">
        <v>403</v>
      </c>
      <c r="I60" s="16">
        <f t="shared" si="87"/>
        <v>552</v>
      </c>
      <c r="J60" s="17">
        <v>155</v>
      </c>
      <c r="K60" s="15">
        <v>399</v>
      </c>
      <c r="L60" s="16">
        <f t="shared" si="88"/>
        <v>554</v>
      </c>
      <c r="M60" s="17">
        <v>168</v>
      </c>
      <c r="N60" s="15">
        <v>391</v>
      </c>
      <c r="O60" s="16">
        <f t="shared" si="89"/>
        <v>559</v>
      </c>
      <c r="P60" s="17">
        <v>170</v>
      </c>
      <c r="Q60" s="15">
        <v>424</v>
      </c>
      <c r="R60" s="16">
        <f t="shared" si="90"/>
        <v>594</v>
      </c>
      <c r="S60" s="110"/>
      <c r="T60" s="110"/>
      <c r="U60" s="110"/>
      <c r="X60" s="17">
        <f t="shared" si="83"/>
        <v>104.93827160493827</v>
      </c>
      <c r="Y60" s="15">
        <f t="shared" si="84"/>
        <v>111.28608923884515</v>
      </c>
      <c r="Z60" s="16">
        <f t="shared" si="85"/>
        <v>109.39226519337018</v>
      </c>
    </row>
    <row r="61" spans="1:26" ht="15">
      <c r="A61" s="153"/>
      <c r="B61" s="119"/>
      <c r="C61" s="14" t="s">
        <v>26</v>
      </c>
      <c r="D61" s="17">
        <v>7461</v>
      </c>
      <c r="E61" s="15">
        <v>4590</v>
      </c>
      <c r="F61" s="16">
        <f t="shared" si="86"/>
        <v>12051</v>
      </c>
      <c r="G61" s="17">
        <v>7692</v>
      </c>
      <c r="H61" s="15">
        <v>4886</v>
      </c>
      <c r="I61" s="16">
        <f t="shared" si="87"/>
        <v>12578</v>
      </c>
      <c r="J61" s="17">
        <v>7833</v>
      </c>
      <c r="K61" s="15">
        <v>5187</v>
      </c>
      <c r="L61" s="16">
        <f t="shared" si="88"/>
        <v>13020</v>
      </c>
      <c r="M61" s="17">
        <v>7973</v>
      </c>
      <c r="N61" s="15">
        <v>5400</v>
      </c>
      <c r="O61" s="16">
        <f t="shared" si="89"/>
        <v>13373</v>
      </c>
      <c r="P61" s="17">
        <v>8136</v>
      </c>
      <c r="Q61" s="15">
        <v>5691</v>
      </c>
      <c r="R61" s="16">
        <f t="shared" si="90"/>
        <v>13827</v>
      </c>
      <c r="S61" s="110"/>
      <c r="T61" s="110"/>
      <c r="U61" s="110"/>
      <c r="X61" s="17">
        <f t="shared" si="83"/>
        <v>109.04704463208685</v>
      </c>
      <c r="Y61" s="15">
        <f t="shared" si="84"/>
        <v>123.98692810457517</v>
      </c>
      <c r="Z61" s="16">
        <f t="shared" si="85"/>
        <v>114.73736619367688</v>
      </c>
    </row>
    <row r="62" spans="1:26" ht="15">
      <c r="A62" s="153"/>
      <c r="B62" s="119"/>
      <c r="C62" s="14" t="s">
        <v>27</v>
      </c>
      <c r="D62" s="17">
        <v>1719</v>
      </c>
      <c r="E62" s="15">
        <v>6472</v>
      </c>
      <c r="F62" s="16">
        <f t="shared" si="86"/>
        <v>8191</v>
      </c>
      <c r="G62" s="17">
        <v>1856</v>
      </c>
      <c r="H62" s="15">
        <v>6784</v>
      </c>
      <c r="I62" s="16">
        <f t="shared" si="87"/>
        <v>8640</v>
      </c>
      <c r="J62" s="17">
        <v>1869</v>
      </c>
      <c r="K62" s="15">
        <v>6973</v>
      </c>
      <c r="L62" s="16">
        <f t="shared" si="88"/>
        <v>8842</v>
      </c>
      <c r="M62" s="17">
        <v>2002</v>
      </c>
      <c r="N62" s="15">
        <v>7441</v>
      </c>
      <c r="O62" s="16">
        <f t="shared" si="89"/>
        <v>9443</v>
      </c>
      <c r="P62" s="17">
        <v>2116</v>
      </c>
      <c r="Q62" s="15">
        <v>8230</v>
      </c>
      <c r="R62" s="16">
        <f t="shared" si="90"/>
        <v>10346</v>
      </c>
      <c r="S62" s="110"/>
      <c r="T62" s="110"/>
      <c r="U62" s="110"/>
      <c r="X62" s="17">
        <f t="shared" si="83"/>
        <v>123.09482257126237</v>
      </c>
      <c r="Y62" s="15">
        <f t="shared" si="84"/>
        <v>127.16316440049444</v>
      </c>
      <c r="Z62" s="16">
        <f t="shared" si="85"/>
        <v>126.30936393602734</v>
      </c>
    </row>
    <row r="63" spans="1:26" ht="15.75" thickBot="1">
      <c r="A63" s="153"/>
      <c r="B63" s="120"/>
      <c r="C63" s="11" t="s">
        <v>5</v>
      </c>
      <c r="D63" s="20">
        <f aca="true" t="shared" si="92" ref="D63:L63">SUM(D53:D62)</f>
        <v>19561</v>
      </c>
      <c r="E63" s="18">
        <f t="shared" si="92"/>
        <v>28149</v>
      </c>
      <c r="F63" s="19">
        <f t="shared" si="92"/>
        <v>47710</v>
      </c>
      <c r="G63" s="20">
        <f t="shared" si="92"/>
        <v>20387</v>
      </c>
      <c r="H63" s="18">
        <f t="shared" si="92"/>
        <v>30160</v>
      </c>
      <c r="I63" s="19">
        <f t="shared" si="92"/>
        <v>50547</v>
      </c>
      <c r="J63" s="20">
        <f t="shared" si="92"/>
        <v>20532</v>
      </c>
      <c r="K63" s="18">
        <f t="shared" si="92"/>
        <v>30918</v>
      </c>
      <c r="L63" s="19">
        <f t="shared" si="92"/>
        <v>51450</v>
      </c>
      <c r="M63" s="20">
        <f aca="true" t="shared" si="93" ref="M63:O63">SUM(M53:M62)</f>
        <v>20762</v>
      </c>
      <c r="N63" s="18">
        <f t="shared" si="93"/>
        <v>31900</v>
      </c>
      <c r="O63" s="19">
        <f t="shared" si="93"/>
        <v>52662</v>
      </c>
      <c r="P63" s="20">
        <f aca="true" t="shared" si="94" ref="P63:R63">SUM(P53:P62)</f>
        <v>21127</v>
      </c>
      <c r="Q63" s="18">
        <f t="shared" si="94"/>
        <v>33385</v>
      </c>
      <c r="R63" s="19">
        <f t="shared" si="94"/>
        <v>54512</v>
      </c>
      <c r="S63" s="24"/>
      <c r="T63" s="24"/>
      <c r="U63" s="24"/>
      <c r="X63" s="20">
        <f t="shared" si="83"/>
        <v>108.00572567864629</v>
      </c>
      <c r="Y63" s="18">
        <f t="shared" si="84"/>
        <v>118.60101602188355</v>
      </c>
      <c r="Z63" s="19">
        <f t="shared" si="85"/>
        <v>114.25696918884928</v>
      </c>
    </row>
    <row r="64" spans="1:26" ht="15">
      <c r="A64" s="153"/>
      <c r="B64" s="118" t="s">
        <v>48</v>
      </c>
      <c r="C64" s="43" t="s">
        <v>49</v>
      </c>
      <c r="D64" s="45">
        <f>11+4</f>
        <v>15</v>
      </c>
      <c r="E64" s="44">
        <f>11+8</f>
        <v>19</v>
      </c>
      <c r="F64" s="16">
        <f aca="true" t="shared" si="95" ref="F64:F65">SUM(D64:E64)</f>
        <v>34</v>
      </c>
      <c r="G64" s="45">
        <v>16</v>
      </c>
      <c r="H64" s="44">
        <v>23</v>
      </c>
      <c r="I64" s="16">
        <f aca="true" t="shared" si="96" ref="I64:I65">SUM(G64:H64)</f>
        <v>39</v>
      </c>
      <c r="J64" s="45">
        <v>15</v>
      </c>
      <c r="K64" s="44">
        <v>24</v>
      </c>
      <c r="L64" s="16">
        <f aca="true" t="shared" si="97" ref="L64:L65">SUM(J64:K64)</f>
        <v>39</v>
      </c>
      <c r="M64" s="45">
        <v>17</v>
      </c>
      <c r="N64" s="44">
        <v>29</v>
      </c>
      <c r="O64" s="16">
        <f aca="true" t="shared" si="98" ref="O64:O65">SUM(M64:N64)</f>
        <v>46</v>
      </c>
      <c r="P64" s="45">
        <v>19</v>
      </c>
      <c r="Q64" s="44">
        <v>27</v>
      </c>
      <c r="R64" s="16">
        <f aca="true" t="shared" si="99" ref="R64:R65">SUM(P64:Q64)</f>
        <v>46</v>
      </c>
      <c r="S64" s="110"/>
      <c r="T64" s="110"/>
      <c r="U64" s="110"/>
      <c r="X64" s="45">
        <f t="shared" si="83"/>
        <v>126.66666666666666</v>
      </c>
      <c r="Y64" s="44">
        <f t="shared" si="84"/>
        <v>142.10526315789474</v>
      </c>
      <c r="Z64" s="16">
        <f t="shared" si="85"/>
        <v>135.29411764705884</v>
      </c>
    </row>
    <row r="65" spans="1:26" ht="15">
      <c r="A65" s="153"/>
      <c r="B65" s="119"/>
      <c r="C65" s="14" t="s">
        <v>50</v>
      </c>
      <c r="D65" s="45">
        <v>98</v>
      </c>
      <c r="E65" s="44">
        <v>181</v>
      </c>
      <c r="F65" s="16">
        <f t="shared" si="95"/>
        <v>279</v>
      </c>
      <c r="G65" s="45">
        <v>99</v>
      </c>
      <c r="H65" s="44">
        <v>155</v>
      </c>
      <c r="I65" s="16">
        <f t="shared" si="96"/>
        <v>254</v>
      </c>
      <c r="J65" s="45">
        <v>90</v>
      </c>
      <c r="K65" s="44">
        <v>160</v>
      </c>
      <c r="L65" s="16">
        <f t="shared" si="97"/>
        <v>250</v>
      </c>
      <c r="M65" s="45">
        <v>74</v>
      </c>
      <c r="N65" s="44">
        <v>141</v>
      </c>
      <c r="O65" s="16">
        <f t="shared" si="98"/>
        <v>215</v>
      </c>
      <c r="P65" s="45">
        <v>76</v>
      </c>
      <c r="Q65" s="44">
        <v>153</v>
      </c>
      <c r="R65" s="16">
        <f t="shared" si="99"/>
        <v>229</v>
      </c>
      <c r="S65" s="110"/>
      <c r="T65" s="110"/>
      <c r="U65" s="110"/>
      <c r="X65" s="45">
        <f t="shared" si="83"/>
        <v>77.55102040816327</v>
      </c>
      <c r="Y65" s="44">
        <f t="shared" si="84"/>
        <v>84.5303867403315</v>
      </c>
      <c r="Z65" s="16">
        <f t="shared" si="85"/>
        <v>82.07885304659499</v>
      </c>
    </row>
    <row r="66" spans="1:26" ht="15.75" thickBot="1">
      <c r="A66" s="153"/>
      <c r="B66" s="120"/>
      <c r="C66" s="42" t="s">
        <v>5</v>
      </c>
      <c r="D66" s="26">
        <f aca="true" t="shared" si="100" ref="D66:F66">SUM(D64:D65)</f>
        <v>113</v>
      </c>
      <c r="E66" s="24">
        <f t="shared" si="100"/>
        <v>200</v>
      </c>
      <c r="F66" s="25">
        <f t="shared" si="100"/>
        <v>313</v>
      </c>
      <c r="G66" s="26">
        <f aca="true" t="shared" si="101" ref="G66:I66">SUM(G64:G65)</f>
        <v>115</v>
      </c>
      <c r="H66" s="24">
        <f t="shared" si="101"/>
        <v>178</v>
      </c>
      <c r="I66" s="25">
        <f t="shared" si="101"/>
        <v>293</v>
      </c>
      <c r="J66" s="26">
        <f aca="true" t="shared" si="102" ref="J66:L66">SUM(J64:J65)</f>
        <v>105</v>
      </c>
      <c r="K66" s="24">
        <f t="shared" si="102"/>
        <v>184</v>
      </c>
      <c r="L66" s="25">
        <f t="shared" si="102"/>
        <v>289</v>
      </c>
      <c r="M66" s="26">
        <f aca="true" t="shared" si="103" ref="M66:O66">SUM(M64:M65)</f>
        <v>91</v>
      </c>
      <c r="N66" s="24">
        <f t="shared" si="103"/>
        <v>170</v>
      </c>
      <c r="O66" s="25">
        <f t="shared" si="103"/>
        <v>261</v>
      </c>
      <c r="P66" s="26">
        <f aca="true" t="shared" si="104" ref="P66:R66">SUM(P64:P65)</f>
        <v>95</v>
      </c>
      <c r="Q66" s="24">
        <f t="shared" si="104"/>
        <v>180</v>
      </c>
      <c r="R66" s="25">
        <f t="shared" si="104"/>
        <v>275</v>
      </c>
      <c r="S66" s="24"/>
      <c r="T66" s="24"/>
      <c r="U66" s="24"/>
      <c r="X66" s="26">
        <f t="shared" si="83"/>
        <v>84.070796460177</v>
      </c>
      <c r="Y66" s="24">
        <f t="shared" si="84"/>
        <v>90</v>
      </c>
      <c r="Z66" s="25">
        <f t="shared" si="85"/>
        <v>87.8594249201278</v>
      </c>
    </row>
    <row r="67" spans="1:26" ht="15" customHeight="1">
      <c r="A67" s="153"/>
      <c r="B67" s="118" t="s">
        <v>47</v>
      </c>
      <c r="C67" s="13" t="s">
        <v>28</v>
      </c>
      <c r="D67" s="23">
        <v>4601</v>
      </c>
      <c r="E67" s="21">
        <v>2383</v>
      </c>
      <c r="F67" s="22">
        <f>SUM(D67:E67)</f>
        <v>6984</v>
      </c>
      <c r="G67" s="23">
        <v>4841</v>
      </c>
      <c r="H67" s="21">
        <v>2527</v>
      </c>
      <c r="I67" s="22">
        <f>SUM(G67:H67)</f>
        <v>7368</v>
      </c>
      <c r="J67" s="23">
        <v>4985</v>
      </c>
      <c r="K67" s="21">
        <v>2590</v>
      </c>
      <c r="L67" s="22">
        <f>SUM(J67:K67)</f>
        <v>7575</v>
      </c>
      <c r="M67" s="23">
        <v>5060</v>
      </c>
      <c r="N67" s="21">
        <v>2703</v>
      </c>
      <c r="O67" s="22">
        <f>SUM(M67:N67)</f>
        <v>7763</v>
      </c>
      <c r="P67" s="23">
        <v>5368</v>
      </c>
      <c r="Q67" s="21">
        <v>2966</v>
      </c>
      <c r="R67" s="22">
        <f>SUM(P67:Q67)</f>
        <v>8334</v>
      </c>
      <c r="S67" s="110"/>
      <c r="T67" s="110"/>
      <c r="U67" s="110"/>
      <c r="X67" s="23">
        <f t="shared" si="83"/>
        <v>116.670289067594</v>
      </c>
      <c r="Y67" s="21">
        <f t="shared" si="84"/>
        <v>124.46496013428452</v>
      </c>
      <c r="Z67" s="22">
        <f t="shared" si="85"/>
        <v>119.3298969072165</v>
      </c>
    </row>
    <row r="68" spans="1:26" ht="15">
      <c r="A68" s="153"/>
      <c r="B68" s="119"/>
      <c r="C68" s="10" t="s">
        <v>58</v>
      </c>
      <c r="D68" s="17">
        <v>1488</v>
      </c>
      <c r="E68" s="15">
        <v>1010</v>
      </c>
      <c r="F68" s="16">
        <f aca="true" t="shared" si="105" ref="F68:F70">SUM(D68:E68)</f>
        <v>2498</v>
      </c>
      <c r="G68" s="17">
        <v>1513</v>
      </c>
      <c r="H68" s="15">
        <v>1040</v>
      </c>
      <c r="I68" s="16">
        <f aca="true" t="shared" si="106" ref="I68:I70">SUM(G68:H68)</f>
        <v>2553</v>
      </c>
      <c r="J68" s="17">
        <v>1561</v>
      </c>
      <c r="K68" s="15">
        <v>1090</v>
      </c>
      <c r="L68" s="16">
        <f aca="true" t="shared" si="107" ref="L68:L70">SUM(J68:K68)</f>
        <v>2651</v>
      </c>
      <c r="M68" s="17">
        <v>1641</v>
      </c>
      <c r="N68" s="15">
        <v>1213</v>
      </c>
      <c r="O68" s="16">
        <f aca="true" t="shared" si="108" ref="O68:O70">SUM(M68:N68)</f>
        <v>2854</v>
      </c>
      <c r="P68" s="17">
        <v>1701</v>
      </c>
      <c r="Q68" s="15">
        <v>1331</v>
      </c>
      <c r="R68" s="16">
        <f aca="true" t="shared" si="109" ref="R68:R70">SUM(P68:Q68)</f>
        <v>3032</v>
      </c>
      <c r="S68" s="110"/>
      <c r="T68" s="110"/>
      <c r="U68" s="110"/>
      <c r="X68" s="17">
        <f t="shared" si="83"/>
        <v>114.31451612903226</v>
      </c>
      <c r="Y68" s="15">
        <f t="shared" si="84"/>
        <v>131.78217821782178</v>
      </c>
      <c r="Z68" s="16">
        <f t="shared" si="85"/>
        <v>121.37710168134508</v>
      </c>
    </row>
    <row r="69" spans="1:26" ht="15">
      <c r="A69" s="153"/>
      <c r="B69" s="119"/>
      <c r="C69" s="14" t="s">
        <v>59</v>
      </c>
      <c r="D69" s="17">
        <v>4200</v>
      </c>
      <c r="E69" s="15">
        <v>1000</v>
      </c>
      <c r="F69" s="16">
        <f t="shared" si="105"/>
        <v>5200</v>
      </c>
      <c r="G69" s="17">
        <v>4347</v>
      </c>
      <c r="H69" s="15">
        <v>1092</v>
      </c>
      <c r="I69" s="16">
        <f t="shared" si="106"/>
        <v>5439</v>
      </c>
      <c r="J69" s="17">
        <v>4466</v>
      </c>
      <c r="K69" s="15">
        <v>1177</v>
      </c>
      <c r="L69" s="16">
        <f t="shared" si="107"/>
        <v>5643</v>
      </c>
      <c r="M69" s="17">
        <v>4685</v>
      </c>
      <c r="N69" s="15">
        <v>1230</v>
      </c>
      <c r="O69" s="16">
        <f t="shared" si="108"/>
        <v>5915</v>
      </c>
      <c r="P69" s="17">
        <v>4767</v>
      </c>
      <c r="Q69" s="15">
        <v>1302</v>
      </c>
      <c r="R69" s="16">
        <f t="shared" si="109"/>
        <v>6069</v>
      </c>
      <c r="S69" s="110"/>
      <c r="T69" s="110"/>
      <c r="U69" s="110"/>
      <c r="X69" s="17">
        <f t="shared" si="83"/>
        <v>113.5</v>
      </c>
      <c r="Y69" s="15">
        <f t="shared" si="84"/>
        <v>130.20000000000002</v>
      </c>
      <c r="Z69" s="16">
        <f t="shared" si="85"/>
        <v>116.71153846153845</v>
      </c>
    </row>
    <row r="70" spans="1:26" ht="15">
      <c r="A70" s="153"/>
      <c r="B70" s="121"/>
      <c r="C70" s="38" t="s">
        <v>42</v>
      </c>
      <c r="D70" s="17">
        <v>2061</v>
      </c>
      <c r="E70" s="15">
        <v>1936</v>
      </c>
      <c r="F70" s="16">
        <f t="shared" si="105"/>
        <v>3997</v>
      </c>
      <c r="G70" s="17">
        <v>2063</v>
      </c>
      <c r="H70" s="15">
        <v>1898</v>
      </c>
      <c r="I70" s="16">
        <f t="shared" si="106"/>
        <v>3961</v>
      </c>
      <c r="J70" s="17">
        <v>2009</v>
      </c>
      <c r="K70" s="15">
        <v>1866</v>
      </c>
      <c r="L70" s="16">
        <f t="shared" si="107"/>
        <v>3875</v>
      </c>
      <c r="M70" s="17">
        <v>1907</v>
      </c>
      <c r="N70" s="15">
        <v>1879</v>
      </c>
      <c r="O70" s="16">
        <f t="shared" si="108"/>
        <v>3786</v>
      </c>
      <c r="P70" s="17">
        <v>1831</v>
      </c>
      <c r="Q70" s="15">
        <v>1936</v>
      </c>
      <c r="R70" s="16">
        <f t="shared" si="109"/>
        <v>3767</v>
      </c>
      <c r="S70" s="110"/>
      <c r="T70" s="110"/>
      <c r="U70" s="110"/>
      <c r="X70" s="17">
        <f t="shared" si="83"/>
        <v>88.84036875303251</v>
      </c>
      <c r="Y70" s="15">
        <f t="shared" si="84"/>
        <v>100</v>
      </c>
      <c r="Z70" s="16">
        <f t="shared" si="85"/>
        <v>94.24568426319739</v>
      </c>
    </row>
    <row r="71" spans="1:26" ht="15.75" thickBot="1">
      <c r="A71" s="153"/>
      <c r="B71" s="120"/>
      <c r="C71" s="11" t="s">
        <v>5</v>
      </c>
      <c r="D71" s="20">
        <f aca="true" t="shared" si="110" ref="D71:F71">SUM(D67:D70)</f>
        <v>12350</v>
      </c>
      <c r="E71" s="18">
        <f t="shared" si="110"/>
        <v>6329</v>
      </c>
      <c r="F71" s="19">
        <f t="shared" si="110"/>
        <v>18679</v>
      </c>
      <c r="G71" s="20">
        <f aca="true" t="shared" si="111" ref="G71:I71">SUM(G67:G70)</f>
        <v>12764</v>
      </c>
      <c r="H71" s="18">
        <f t="shared" si="111"/>
        <v>6557</v>
      </c>
      <c r="I71" s="19">
        <f t="shared" si="111"/>
        <v>19321</v>
      </c>
      <c r="J71" s="20">
        <f aca="true" t="shared" si="112" ref="J71:L71">SUM(J67:J70)</f>
        <v>13021</v>
      </c>
      <c r="K71" s="18">
        <f t="shared" si="112"/>
        <v>6723</v>
      </c>
      <c r="L71" s="19">
        <f t="shared" si="112"/>
        <v>19744</v>
      </c>
      <c r="M71" s="20">
        <f aca="true" t="shared" si="113" ref="M71:O71">SUM(M67:M70)</f>
        <v>13293</v>
      </c>
      <c r="N71" s="18">
        <f t="shared" si="113"/>
        <v>7025</v>
      </c>
      <c r="O71" s="19">
        <f t="shared" si="113"/>
        <v>20318</v>
      </c>
      <c r="P71" s="20">
        <f aca="true" t="shared" si="114" ref="P71:R71">SUM(P67:P70)</f>
        <v>13667</v>
      </c>
      <c r="Q71" s="18">
        <f t="shared" si="114"/>
        <v>7535</v>
      </c>
      <c r="R71" s="19">
        <f t="shared" si="114"/>
        <v>21202</v>
      </c>
      <c r="S71" s="24"/>
      <c r="T71" s="24"/>
      <c r="U71" s="24"/>
      <c r="X71" s="20">
        <f t="shared" si="83"/>
        <v>110.66396761133603</v>
      </c>
      <c r="Y71" s="18">
        <f t="shared" si="84"/>
        <v>119.05514299257388</v>
      </c>
      <c r="Z71" s="19">
        <f t="shared" si="85"/>
        <v>113.5071470635473</v>
      </c>
    </row>
    <row r="72" spans="1:26" ht="15">
      <c r="A72" s="153"/>
      <c r="B72" s="119" t="s">
        <v>29</v>
      </c>
      <c r="C72" s="14" t="s">
        <v>30</v>
      </c>
      <c r="D72" s="17">
        <v>4948</v>
      </c>
      <c r="E72" s="15">
        <v>7615</v>
      </c>
      <c r="F72" s="16">
        <f aca="true" t="shared" si="115" ref="F72:F77">SUM(D72:E72)</f>
        <v>12563</v>
      </c>
      <c r="G72" s="17">
        <v>4768</v>
      </c>
      <c r="H72" s="15">
        <v>7339</v>
      </c>
      <c r="I72" s="16">
        <f aca="true" t="shared" si="116" ref="I72:I77">SUM(G72:H72)</f>
        <v>12107</v>
      </c>
      <c r="J72" s="17">
        <v>4744</v>
      </c>
      <c r="K72" s="15">
        <v>7492</v>
      </c>
      <c r="L72" s="16">
        <f aca="true" t="shared" si="117" ref="L72:L77">SUM(J72:K72)</f>
        <v>12236</v>
      </c>
      <c r="M72" s="17">
        <v>4350</v>
      </c>
      <c r="N72" s="15">
        <v>6567</v>
      </c>
      <c r="O72" s="16">
        <f aca="true" t="shared" si="118" ref="O72:O77">SUM(M72:N72)</f>
        <v>10917</v>
      </c>
      <c r="P72" s="17">
        <v>4260</v>
      </c>
      <c r="Q72" s="15">
        <v>6563</v>
      </c>
      <c r="R72" s="16">
        <f aca="true" t="shared" si="119" ref="R72:R77">SUM(P72:Q72)</f>
        <v>10823</v>
      </c>
      <c r="S72" s="110"/>
      <c r="T72" s="110"/>
      <c r="U72" s="110"/>
      <c r="X72" s="17">
        <f t="shared" si="83"/>
        <v>86.09539207760712</v>
      </c>
      <c r="Y72" s="15">
        <f t="shared" si="84"/>
        <v>86.18516086671045</v>
      </c>
      <c r="Z72" s="16">
        <f t="shared" si="85"/>
        <v>86.14980498288625</v>
      </c>
    </row>
    <row r="73" spans="1:26" ht="15">
      <c r="A73" s="153"/>
      <c r="B73" s="119"/>
      <c r="C73" s="14" t="s">
        <v>32</v>
      </c>
      <c r="D73" s="17">
        <v>735</v>
      </c>
      <c r="E73" s="15">
        <v>2140</v>
      </c>
      <c r="F73" s="16">
        <f t="shared" si="115"/>
        <v>2875</v>
      </c>
      <c r="G73" s="17">
        <v>765</v>
      </c>
      <c r="H73" s="15">
        <v>2218</v>
      </c>
      <c r="I73" s="16">
        <f t="shared" si="116"/>
        <v>2983</v>
      </c>
      <c r="J73" s="17">
        <v>728</v>
      </c>
      <c r="K73" s="15">
        <v>2183</v>
      </c>
      <c r="L73" s="16">
        <f t="shared" si="117"/>
        <v>2911</v>
      </c>
      <c r="M73" s="17">
        <v>686</v>
      </c>
      <c r="N73" s="15">
        <v>2121</v>
      </c>
      <c r="O73" s="16">
        <f t="shared" si="118"/>
        <v>2807</v>
      </c>
      <c r="P73" s="17">
        <v>680</v>
      </c>
      <c r="Q73" s="15">
        <v>2109</v>
      </c>
      <c r="R73" s="16">
        <f t="shared" si="119"/>
        <v>2789</v>
      </c>
      <c r="S73" s="110"/>
      <c r="T73" s="110"/>
      <c r="U73" s="110"/>
      <c r="X73" s="17">
        <f t="shared" si="83"/>
        <v>92.51700680272108</v>
      </c>
      <c r="Y73" s="15">
        <f t="shared" si="84"/>
        <v>98.55140186915888</v>
      </c>
      <c r="Z73" s="16">
        <f t="shared" si="85"/>
        <v>97.00869565217391</v>
      </c>
    </row>
    <row r="74" spans="1:26" ht="15">
      <c r="A74" s="153"/>
      <c r="B74" s="119"/>
      <c r="C74" s="14" t="s">
        <v>33</v>
      </c>
      <c r="D74" s="17">
        <v>752</v>
      </c>
      <c r="E74" s="15">
        <v>1071</v>
      </c>
      <c r="F74" s="16">
        <f t="shared" si="115"/>
        <v>1823</v>
      </c>
      <c r="G74" s="17">
        <v>642</v>
      </c>
      <c r="H74" s="15">
        <v>903</v>
      </c>
      <c r="I74" s="16">
        <f t="shared" si="116"/>
        <v>1545</v>
      </c>
      <c r="J74" s="17">
        <v>545</v>
      </c>
      <c r="K74" s="15">
        <v>863</v>
      </c>
      <c r="L74" s="16">
        <f t="shared" si="117"/>
        <v>1408</v>
      </c>
      <c r="M74" s="17">
        <v>415</v>
      </c>
      <c r="N74" s="15">
        <v>648</v>
      </c>
      <c r="O74" s="16">
        <f t="shared" si="118"/>
        <v>1063</v>
      </c>
      <c r="P74" s="17">
        <v>386</v>
      </c>
      <c r="Q74" s="15">
        <v>600</v>
      </c>
      <c r="R74" s="16">
        <f t="shared" si="119"/>
        <v>986</v>
      </c>
      <c r="S74" s="110"/>
      <c r="T74" s="110"/>
      <c r="U74" s="110"/>
      <c r="X74" s="17">
        <f t="shared" si="83"/>
        <v>51.329787234042556</v>
      </c>
      <c r="Y74" s="15">
        <f t="shared" si="84"/>
        <v>56.022408963585434</v>
      </c>
      <c r="Z74" s="16">
        <f t="shared" si="85"/>
        <v>54.08667032364235</v>
      </c>
    </row>
    <row r="75" spans="1:26" ht="15">
      <c r="A75" s="153"/>
      <c r="B75" s="119"/>
      <c r="C75" s="14" t="s">
        <v>34</v>
      </c>
      <c r="D75" s="17">
        <v>1110</v>
      </c>
      <c r="E75" s="15">
        <v>2284</v>
      </c>
      <c r="F75" s="16">
        <f t="shared" si="115"/>
        <v>3394</v>
      </c>
      <c r="G75" s="17">
        <v>1273</v>
      </c>
      <c r="H75" s="15">
        <v>2619</v>
      </c>
      <c r="I75" s="16">
        <f t="shared" si="116"/>
        <v>3892</v>
      </c>
      <c r="J75" s="17">
        <v>1303</v>
      </c>
      <c r="K75" s="15">
        <v>2822</v>
      </c>
      <c r="L75" s="16">
        <f t="shared" si="117"/>
        <v>4125</v>
      </c>
      <c r="M75" s="17">
        <v>1618</v>
      </c>
      <c r="N75" s="15">
        <v>3853</v>
      </c>
      <c r="O75" s="16">
        <f t="shared" si="118"/>
        <v>5471</v>
      </c>
      <c r="P75" s="17">
        <v>1519</v>
      </c>
      <c r="Q75" s="15">
        <v>3805</v>
      </c>
      <c r="R75" s="16">
        <f t="shared" si="119"/>
        <v>5324</v>
      </c>
      <c r="S75" s="110"/>
      <c r="T75" s="110"/>
      <c r="U75" s="110"/>
      <c r="X75" s="17">
        <f t="shared" si="83"/>
        <v>136.84684684684686</v>
      </c>
      <c r="Y75" s="15">
        <f t="shared" si="84"/>
        <v>166.5936952714536</v>
      </c>
      <c r="Z75" s="16">
        <f t="shared" si="85"/>
        <v>156.8650559811432</v>
      </c>
    </row>
    <row r="76" spans="1:26" ht="15">
      <c r="A76" s="153"/>
      <c r="B76" s="119"/>
      <c r="C76" s="14" t="s">
        <v>31</v>
      </c>
      <c r="D76" s="17">
        <v>360</v>
      </c>
      <c r="E76" s="15">
        <v>863</v>
      </c>
      <c r="F76" s="16">
        <f t="shared" si="115"/>
        <v>1223</v>
      </c>
      <c r="G76" s="17">
        <v>382</v>
      </c>
      <c r="H76" s="15">
        <v>949</v>
      </c>
      <c r="I76" s="16">
        <f t="shared" si="116"/>
        <v>1331</v>
      </c>
      <c r="J76" s="17">
        <v>421</v>
      </c>
      <c r="K76" s="15">
        <v>999</v>
      </c>
      <c r="L76" s="16">
        <f t="shared" si="117"/>
        <v>1420</v>
      </c>
      <c r="M76" s="17">
        <v>444</v>
      </c>
      <c r="N76" s="15">
        <v>1074</v>
      </c>
      <c r="O76" s="16">
        <f t="shared" si="118"/>
        <v>1518</v>
      </c>
      <c r="P76" s="17">
        <v>477</v>
      </c>
      <c r="Q76" s="15">
        <v>1158</v>
      </c>
      <c r="R76" s="16">
        <f t="shared" si="119"/>
        <v>1635</v>
      </c>
      <c r="S76" s="110"/>
      <c r="T76" s="110"/>
      <c r="U76" s="110"/>
      <c r="X76" s="17">
        <f t="shared" si="83"/>
        <v>132.5</v>
      </c>
      <c r="Y76" s="15">
        <f t="shared" si="84"/>
        <v>134.18308227114716</v>
      </c>
      <c r="Z76" s="16">
        <f t="shared" si="85"/>
        <v>133.68765331152903</v>
      </c>
    </row>
    <row r="77" spans="1:26" ht="15">
      <c r="A77" s="153"/>
      <c r="B77" s="119"/>
      <c r="C77" s="14" t="s">
        <v>35</v>
      </c>
      <c r="D77" s="17">
        <v>1883</v>
      </c>
      <c r="E77" s="15">
        <v>1424</v>
      </c>
      <c r="F77" s="16">
        <f t="shared" si="115"/>
        <v>3307</v>
      </c>
      <c r="G77" s="17">
        <v>2009</v>
      </c>
      <c r="H77" s="15">
        <v>1602</v>
      </c>
      <c r="I77" s="16">
        <f t="shared" si="116"/>
        <v>3611</v>
      </c>
      <c r="J77" s="17">
        <v>2118</v>
      </c>
      <c r="K77" s="15">
        <v>1708</v>
      </c>
      <c r="L77" s="16">
        <f t="shared" si="117"/>
        <v>3826</v>
      </c>
      <c r="M77" s="17">
        <v>2269</v>
      </c>
      <c r="N77" s="15">
        <v>1917</v>
      </c>
      <c r="O77" s="16">
        <f t="shared" si="118"/>
        <v>4186</v>
      </c>
      <c r="P77" s="17">
        <v>2274</v>
      </c>
      <c r="Q77" s="15">
        <v>2024</v>
      </c>
      <c r="R77" s="16">
        <f t="shared" si="119"/>
        <v>4298</v>
      </c>
      <c r="S77" s="110"/>
      <c r="T77" s="110"/>
      <c r="U77" s="110"/>
      <c r="X77" s="17">
        <f t="shared" si="83"/>
        <v>120.76473712161444</v>
      </c>
      <c r="Y77" s="15">
        <f t="shared" si="84"/>
        <v>142.13483146067415</v>
      </c>
      <c r="Z77" s="16">
        <f t="shared" si="85"/>
        <v>129.96673722407016</v>
      </c>
    </row>
    <row r="78" spans="1:26" ht="15.75" thickBot="1">
      <c r="A78" s="153"/>
      <c r="B78" s="120"/>
      <c r="C78" s="11" t="s">
        <v>5</v>
      </c>
      <c r="D78" s="20">
        <f aca="true" t="shared" si="120" ref="D78:F78">SUM(D72:D77)</f>
        <v>9788</v>
      </c>
      <c r="E78" s="18">
        <f t="shared" si="120"/>
        <v>15397</v>
      </c>
      <c r="F78" s="19">
        <f t="shared" si="120"/>
        <v>25185</v>
      </c>
      <c r="G78" s="20">
        <f aca="true" t="shared" si="121" ref="G78:I78">SUM(G72:G77)</f>
        <v>9839</v>
      </c>
      <c r="H78" s="18">
        <f t="shared" si="121"/>
        <v>15630</v>
      </c>
      <c r="I78" s="19">
        <f t="shared" si="121"/>
        <v>25469</v>
      </c>
      <c r="J78" s="20">
        <f aca="true" t="shared" si="122" ref="J78:L78">SUM(J72:J77)</f>
        <v>9859</v>
      </c>
      <c r="K78" s="18">
        <f t="shared" si="122"/>
        <v>16067</v>
      </c>
      <c r="L78" s="19">
        <f t="shared" si="122"/>
        <v>25926</v>
      </c>
      <c r="M78" s="20">
        <f aca="true" t="shared" si="123" ref="M78:O78">SUM(M72:M77)</f>
        <v>9782</v>
      </c>
      <c r="N78" s="18">
        <f t="shared" si="123"/>
        <v>16180</v>
      </c>
      <c r="O78" s="19">
        <f t="shared" si="123"/>
        <v>25962</v>
      </c>
      <c r="P78" s="20">
        <f aca="true" t="shared" si="124" ref="P78:R78">SUM(P72:P77)</f>
        <v>9596</v>
      </c>
      <c r="Q78" s="18">
        <f t="shared" si="124"/>
        <v>16259</v>
      </c>
      <c r="R78" s="19">
        <f t="shared" si="124"/>
        <v>25855</v>
      </c>
      <c r="S78" s="24"/>
      <c r="T78" s="24"/>
      <c r="U78" s="24"/>
      <c r="X78" s="20">
        <f t="shared" si="83"/>
        <v>98.03841438496119</v>
      </c>
      <c r="Y78" s="18">
        <f t="shared" si="84"/>
        <v>105.59849321296358</v>
      </c>
      <c r="Z78" s="19">
        <f t="shared" si="85"/>
        <v>102.66031367877706</v>
      </c>
    </row>
    <row r="79" spans="1:26" s="12" customFormat="1" ht="15.75" thickBot="1">
      <c r="A79" s="154"/>
      <c r="B79" s="122" t="s">
        <v>36</v>
      </c>
      <c r="C79" s="122"/>
      <c r="D79" s="102">
        <f aca="true" t="shared" si="125" ref="D79:I79">D78+D71+D63+D66</f>
        <v>41812</v>
      </c>
      <c r="E79" s="103">
        <f t="shared" si="125"/>
        <v>50075</v>
      </c>
      <c r="F79" s="104">
        <f t="shared" si="125"/>
        <v>91887</v>
      </c>
      <c r="G79" s="102">
        <f t="shared" si="125"/>
        <v>43105</v>
      </c>
      <c r="H79" s="103">
        <f t="shared" si="125"/>
        <v>52525</v>
      </c>
      <c r="I79" s="104">
        <f t="shared" si="125"/>
        <v>95630</v>
      </c>
      <c r="J79" s="102">
        <f aca="true" t="shared" si="126" ref="J79:L79">J78+J71+J63+J66</f>
        <v>43517</v>
      </c>
      <c r="K79" s="103">
        <f t="shared" si="126"/>
        <v>53892</v>
      </c>
      <c r="L79" s="104">
        <f t="shared" si="126"/>
        <v>97409</v>
      </c>
      <c r="M79" s="102">
        <f aca="true" t="shared" si="127" ref="M79:O79">M78+M71+M63+M66</f>
        <v>43928</v>
      </c>
      <c r="N79" s="103">
        <f t="shared" si="127"/>
        <v>55275</v>
      </c>
      <c r="O79" s="104">
        <f t="shared" si="127"/>
        <v>99203</v>
      </c>
      <c r="P79" s="102">
        <f aca="true" t="shared" si="128" ref="P79:R79">P78+P71+P63+P66</f>
        <v>44485</v>
      </c>
      <c r="Q79" s="103">
        <f t="shared" si="128"/>
        <v>57359</v>
      </c>
      <c r="R79" s="104">
        <f t="shared" si="128"/>
        <v>101844</v>
      </c>
      <c r="X79" s="102">
        <f t="shared" si="83"/>
        <v>106.39290155936094</v>
      </c>
      <c r="Y79" s="103">
        <f t="shared" si="84"/>
        <v>114.54618072890663</v>
      </c>
      <c r="Z79" s="104">
        <f t="shared" si="85"/>
        <v>110.83613568839988</v>
      </c>
    </row>
    <row r="80" spans="5:21" ht="15">
      <c r="E80" s="108">
        <f>E79/F79</f>
        <v>0.5449628347862048</v>
      </c>
      <c r="F80" s="108"/>
      <c r="G80" s="108"/>
      <c r="H80" s="108">
        <f>H79/I79</f>
        <v>0.5492523266757293</v>
      </c>
      <c r="I80" s="108"/>
      <c r="J80" s="108"/>
      <c r="K80" s="108">
        <f>K79/L79</f>
        <v>0.5532548327156628</v>
      </c>
      <c r="L80" s="108"/>
      <c r="M80" s="108"/>
      <c r="N80" s="108">
        <f>N79/O79</f>
        <v>0.5571908107617713</v>
      </c>
      <c r="O80" s="108"/>
      <c r="P80" s="108"/>
      <c r="Q80" s="108">
        <f>Q79/R79</f>
        <v>0.5632045088566827</v>
      </c>
      <c r="R80" s="108"/>
      <c r="S80" s="108"/>
      <c r="T80" s="108"/>
      <c r="U80" s="108"/>
    </row>
    <row r="82" spans="1:6" ht="18.75">
      <c r="A82" s="2" t="s">
        <v>44</v>
      </c>
      <c r="D82" s="27"/>
      <c r="E82" s="27"/>
      <c r="F82" s="27"/>
    </row>
    <row r="83" spans="1:6" ht="15">
      <c r="A83" s="3"/>
      <c r="D83" s="27"/>
      <c r="E83" s="27"/>
      <c r="F83" s="27"/>
    </row>
    <row r="84" spans="4:6" ht="15">
      <c r="D84" s="27"/>
      <c r="E84" s="27"/>
      <c r="F84" s="27"/>
    </row>
    <row r="85" spans="4:18" ht="15.75" thickBot="1">
      <c r="D85" s="116" t="s">
        <v>15</v>
      </c>
      <c r="E85" s="116"/>
      <c r="F85" s="117"/>
      <c r="G85" s="116" t="s">
        <v>45</v>
      </c>
      <c r="H85" s="116"/>
      <c r="I85" s="117"/>
      <c r="J85" s="116" t="s">
        <v>51</v>
      </c>
      <c r="K85" s="116"/>
      <c r="L85" s="117"/>
      <c r="M85" s="116" t="s">
        <v>54</v>
      </c>
      <c r="N85" s="116"/>
      <c r="O85" s="117"/>
      <c r="P85" s="116" t="s">
        <v>60</v>
      </c>
      <c r="Q85" s="116"/>
      <c r="R85" s="117"/>
    </row>
    <row r="86" spans="1:21" ht="15.75" thickBot="1">
      <c r="A86" s="4"/>
      <c r="B86" s="5"/>
      <c r="C86" s="9"/>
      <c r="D86" s="35" t="s">
        <v>12</v>
      </c>
      <c r="E86" s="35" t="s">
        <v>13</v>
      </c>
      <c r="F86" s="36" t="s">
        <v>14</v>
      </c>
      <c r="G86" s="35" t="s">
        <v>12</v>
      </c>
      <c r="H86" s="35" t="s">
        <v>13</v>
      </c>
      <c r="I86" s="36" t="s">
        <v>14</v>
      </c>
      <c r="J86" s="35" t="s">
        <v>12</v>
      </c>
      <c r="K86" s="35" t="s">
        <v>13</v>
      </c>
      <c r="L86" s="36" t="s">
        <v>14</v>
      </c>
      <c r="M86" s="35" t="s">
        <v>12</v>
      </c>
      <c r="N86" s="35" t="s">
        <v>13</v>
      </c>
      <c r="O86" s="36" t="s">
        <v>14</v>
      </c>
      <c r="P86" s="35" t="s">
        <v>12</v>
      </c>
      <c r="Q86" s="35" t="s">
        <v>13</v>
      </c>
      <c r="R86" s="36" t="s">
        <v>14</v>
      </c>
      <c r="S86" s="111"/>
      <c r="T86" s="111"/>
      <c r="U86" s="111"/>
    </row>
    <row r="87" spans="1:21" ht="16.5" thickBot="1">
      <c r="A87" s="126" t="s">
        <v>43</v>
      </c>
      <c r="B87" s="127"/>
      <c r="C87" s="128"/>
      <c r="D87" s="34">
        <f aca="true" t="shared" si="129" ref="D87:L87">D79+D45</f>
        <v>80755</v>
      </c>
      <c r="E87" s="34">
        <f t="shared" si="129"/>
        <v>106435</v>
      </c>
      <c r="F87" s="37">
        <f t="shared" si="129"/>
        <v>187190</v>
      </c>
      <c r="G87" s="34">
        <f t="shared" si="129"/>
        <v>82978</v>
      </c>
      <c r="H87" s="34">
        <f t="shared" si="129"/>
        <v>108726</v>
      </c>
      <c r="I87" s="37">
        <f t="shared" si="129"/>
        <v>191704</v>
      </c>
      <c r="J87" s="34">
        <f t="shared" si="129"/>
        <v>84007</v>
      </c>
      <c r="K87" s="34">
        <f t="shared" si="129"/>
        <v>110008</v>
      </c>
      <c r="L87" s="37">
        <f t="shared" si="129"/>
        <v>194015</v>
      </c>
      <c r="M87" s="34">
        <f aca="true" t="shared" si="130" ref="M87:N87">M79+M45</f>
        <v>85795</v>
      </c>
      <c r="N87" s="34">
        <f t="shared" si="130"/>
        <v>112293</v>
      </c>
      <c r="O87" s="37">
        <f>O79+O45</f>
        <v>198088</v>
      </c>
      <c r="P87" s="34">
        <f aca="true" t="shared" si="131" ref="P87:Q87">P79+P45</f>
        <v>86352</v>
      </c>
      <c r="Q87" s="34">
        <f t="shared" si="131"/>
        <v>114589</v>
      </c>
      <c r="R87" s="37">
        <f>R79+R45</f>
        <v>200941</v>
      </c>
      <c r="S87" s="15"/>
      <c r="T87" s="15"/>
      <c r="U87" s="15"/>
    </row>
    <row r="90" ht="18.75">
      <c r="A90" s="2" t="s">
        <v>37</v>
      </c>
    </row>
    <row r="91" ht="15">
      <c r="A91" s="3" t="s">
        <v>61</v>
      </c>
    </row>
    <row r="93" spans="4:18" ht="15.75" thickBot="1">
      <c r="D93" s="113" t="s">
        <v>15</v>
      </c>
      <c r="E93" s="114"/>
      <c r="F93" s="115"/>
      <c r="G93" s="113" t="s">
        <v>45</v>
      </c>
      <c r="H93" s="114"/>
      <c r="I93" s="115"/>
      <c r="J93" s="113" t="s">
        <v>51</v>
      </c>
      <c r="K93" s="114"/>
      <c r="L93" s="115"/>
      <c r="M93" s="113" t="s">
        <v>54</v>
      </c>
      <c r="N93" s="114"/>
      <c r="O93" s="115"/>
      <c r="P93" s="113" t="s">
        <v>60</v>
      </c>
      <c r="Q93" s="114"/>
      <c r="R93" s="115"/>
    </row>
    <row r="94" spans="1:21" ht="15.75" thickBot="1">
      <c r="A94" s="4"/>
      <c r="B94" s="5"/>
      <c r="C94" s="9"/>
      <c r="D94" s="8" t="s">
        <v>12</v>
      </c>
      <c r="E94" s="6" t="s">
        <v>13</v>
      </c>
      <c r="F94" s="7" t="s">
        <v>14</v>
      </c>
      <c r="G94" s="8" t="s">
        <v>12</v>
      </c>
      <c r="H94" s="6" t="s">
        <v>13</v>
      </c>
      <c r="I94" s="7" t="s">
        <v>14</v>
      </c>
      <c r="J94" s="8" t="s">
        <v>12</v>
      </c>
      <c r="K94" s="6" t="s">
        <v>13</v>
      </c>
      <c r="L94" s="7" t="s">
        <v>14</v>
      </c>
      <c r="M94" s="8" t="s">
        <v>12</v>
      </c>
      <c r="N94" s="6" t="s">
        <v>13</v>
      </c>
      <c r="O94" s="7" t="s">
        <v>14</v>
      </c>
      <c r="P94" s="8" t="s">
        <v>12</v>
      </c>
      <c r="Q94" s="6" t="s">
        <v>13</v>
      </c>
      <c r="R94" s="7" t="s">
        <v>14</v>
      </c>
      <c r="S94" s="109"/>
      <c r="T94" s="109"/>
      <c r="U94" s="109"/>
    </row>
    <row r="95" spans="1:21" ht="15.75" thickBot="1">
      <c r="A95" s="129" t="s">
        <v>38</v>
      </c>
      <c r="B95" s="132" t="s">
        <v>1</v>
      </c>
      <c r="C95" s="132"/>
      <c r="D95" s="30">
        <v>17436</v>
      </c>
      <c r="E95" s="28">
        <v>17926</v>
      </c>
      <c r="F95" s="29">
        <f aca="true" t="shared" si="132" ref="F95:F96">SUM(D95:E95)</f>
        <v>35362</v>
      </c>
      <c r="G95" s="30">
        <v>17155</v>
      </c>
      <c r="H95" s="28">
        <v>17019</v>
      </c>
      <c r="I95" s="29">
        <f>SUM(G95:H95)</f>
        <v>34174</v>
      </c>
      <c r="J95" s="30">
        <v>16868</v>
      </c>
      <c r="K95" s="28">
        <v>16919</v>
      </c>
      <c r="L95" s="29">
        <f>SUM(J95:K95)</f>
        <v>33787</v>
      </c>
      <c r="M95" s="30">
        <v>15912</v>
      </c>
      <c r="N95" s="28">
        <v>15427</v>
      </c>
      <c r="O95" s="29">
        <f>SUM(M95:N95)</f>
        <v>31339</v>
      </c>
      <c r="P95" s="30">
        <v>15502.309218826269</v>
      </c>
      <c r="Q95" s="28">
        <v>15647.69078117373</v>
      </c>
      <c r="R95" s="29">
        <f>SUM(P95:Q95)</f>
        <v>31150</v>
      </c>
      <c r="S95" s="24"/>
      <c r="T95" s="24"/>
      <c r="U95" s="24"/>
    </row>
    <row r="96" spans="1:21" ht="15.75" thickBot="1">
      <c r="A96" s="130"/>
      <c r="B96" s="132" t="s">
        <v>4</v>
      </c>
      <c r="C96" s="132"/>
      <c r="D96" s="30">
        <v>409</v>
      </c>
      <c r="E96" s="28">
        <v>40</v>
      </c>
      <c r="F96" s="29">
        <f t="shared" si="132"/>
        <v>449</v>
      </c>
      <c r="G96" s="30">
        <v>310</v>
      </c>
      <c r="H96" s="28">
        <v>41</v>
      </c>
      <c r="I96" s="29">
        <f>SUM(G96:H96)</f>
        <v>351</v>
      </c>
      <c r="J96" s="30">
        <v>293</v>
      </c>
      <c r="K96" s="28">
        <v>37</v>
      </c>
      <c r="L96" s="29">
        <f>SUM(J96:K96)</f>
        <v>330</v>
      </c>
      <c r="M96" s="30">
        <v>323</v>
      </c>
      <c r="N96" s="28">
        <v>39</v>
      </c>
      <c r="O96" s="29">
        <f>SUM(M96:N96)</f>
        <v>362</v>
      </c>
      <c r="P96" s="30">
        <v>299.9966350003252</v>
      </c>
      <c r="Q96" s="28">
        <v>48.003364999674766</v>
      </c>
      <c r="R96" s="29">
        <f>SUM(P96:Q96)</f>
        <v>348</v>
      </c>
      <c r="S96" s="24"/>
      <c r="T96" s="24"/>
      <c r="U96" s="24"/>
    </row>
    <row r="97" spans="1:18" ht="15.75" thickBot="1">
      <c r="A97" s="131"/>
      <c r="B97" s="133" t="s">
        <v>39</v>
      </c>
      <c r="C97" s="134"/>
      <c r="D97" s="105">
        <f aca="true" t="shared" si="133" ref="D97:F97">SUM(D95:D96)</f>
        <v>17845</v>
      </c>
      <c r="E97" s="106">
        <f t="shared" si="133"/>
        <v>17966</v>
      </c>
      <c r="F97" s="107">
        <f t="shared" si="133"/>
        <v>35811</v>
      </c>
      <c r="G97" s="105">
        <f aca="true" t="shared" si="134" ref="G97:I97">SUM(G95:G96)</f>
        <v>17465</v>
      </c>
      <c r="H97" s="106">
        <f t="shared" si="134"/>
        <v>17060</v>
      </c>
      <c r="I97" s="107">
        <f t="shared" si="134"/>
        <v>34525</v>
      </c>
      <c r="J97" s="105">
        <f aca="true" t="shared" si="135" ref="J97:L97">SUM(J95:J96)</f>
        <v>17161</v>
      </c>
      <c r="K97" s="106">
        <f t="shared" si="135"/>
        <v>16956</v>
      </c>
      <c r="L97" s="107">
        <f t="shared" si="135"/>
        <v>34117</v>
      </c>
      <c r="M97" s="105">
        <f aca="true" t="shared" si="136" ref="M97:O97">SUM(M95:M96)</f>
        <v>16235</v>
      </c>
      <c r="N97" s="106">
        <f t="shared" si="136"/>
        <v>15466</v>
      </c>
      <c r="O97" s="107">
        <f t="shared" si="136"/>
        <v>31701</v>
      </c>
      <c r="P97" s="105">
        <f aca="true" t="shared" si="137" ref="P97:R97">SUM(P95:P96)</f>
        <v>15802.305853826594</v>
      </c>
      <c r="Q97" s="106">
        <f t="shared" si="137"/>
        <v>15695.694146173404</v>
      </c>
      <c r="R97" s="107">
        <f t="shared" si="137"/>
        <v>31498</v>
      </c>
    </row>
    <row r="98" spans="4:6" ht="15">
      <c r="D98" s="27"/>
      <c r="E98" s="27"/>
      <c r="F98" s="27"/>
    </row>
    <row r="99" spans="4:6" ht="15">
      <c r="D99" s="27"/>
      <c r="E99" s="27"/>
      <c r="F99" s="27"/>
    </row>
    <row r="100" spans="1:6" ht="18.75">
      <c r="A100" s="2" t="s">
        <v>40</v>
      </c>
      <c r="D100" s="27"/>
      <c r="E100" s="27"/>
      <c r="F100" s="27"/>
    </row>
    <row r="101" spans="1:6" ht="15">
      <c r="A101" s="3"/>
      <c r="D101" s="27"/>
      <c r="E101" s="27"/>
      <c r="F101" s="27"/>
    </row>
    <row r="102" spans="4:6" ht="15">
      <c r="D102" s="27"/>
      <c r="E102" s="27"/>
      <c r="F102" s="27"/>
    </row>
    <row r="103" spans="4:18" ht="15.75" thickBot="1">
      <c r="D103" s="116" t="s">
        <v>15</v>
      </c>
      <c r="E103" s="116"/>
      <c r="F103" s="117"/>
      <c r="G103" s="116" t="s">
        <v>45</v>
      </c>
      <c r="H103" s="116"/>
      <c r="I103" s="117"/>
      <c r="J103" s="116" t="s">
        <v>51</v>
      </c>
      <c r="K103" s="116"/>
      <c r="L103" s="117"/>
      <c r="M103" s="116" t="s">
        <v>54</v>
      </c>
      <c r="N103" s="116"/>
      <c r="O103" s="117"/>
      <c r="P103" s="116" t="s">
        <v>60</v>
      </c>
      <c r="Q103" s="116"/>
      <c r="R103" s="117"/>
    </row>
    <row r="104" spans="1:21" ht="15.75" thickBot="1">
      <c r="A104" s="4"/>
      <c r="B104" s="5"/>
      <c r="C104" s="9"/>
      <c r="D104" s="35" t="s">
        <v>12</v>
      </c>
      <c r="E104" s="35" t="s">
        <v>13</v>
      </c>
      <c r="F104" s="36" t="s">
        <v>14</v>
      </c>
      <c r="G104" s="35" t="s">
        <v>12</v>
      </c>
      <c r="H104" s="35" t="s">
        <v>13</v>
      </c>
      <c r="I104" s="36" t="s">
        <v>14</v>
      </c>
      <c r="J104" s="35" t="s">
        <v>12</v>
      </c>
      <c r="K104" s="35" t="s">
        <v>13</v>
      </c>
      <c r="L104" s="36" t="s">
        <v>14</v>
      </c>
      <c r="M104" s="35" t="s">
        <v>12</v>
      </c>
      <c r="N104" s="35" t="s">
        <v>13</v>
      </c>
      <c r="O104" s="36" t="s">
        <v>14</v>
      </c>
      <c r="P104" s="35" t="s">
        <v>12</v>
      </c>
      <c r="Q104" s="35" t="s">
        <v>13</v>
      </c>
      <c r="R104" s="36" t="s">
        <v>14</v>
      </c>
      <c r="S104" s="111"/>
      <c r="T104" s="111"/>
      <c r="U104" s="111"/>
    </row>
    <row r="105" spans="1:21" ht="16.5" thickBot="1">
      <c r="A105" s="123" t="s">
        <v>41</v>
      </c>
      <c r="B105" s="124"/>
      <c r="C105" s="125"/>
      <c r="D105" s="34">
        <f>D97+D79+D45</f>
        <v>98600</v>
      </c>
      <c r="E105" s="34">
        <f>E97+E79+E45</f>
        <v>124401</v>
      </c>
      <c r="F105" s="37">
        <f>F97+F79+F45</f>
        <v>223001</v>
      </c>
      <c r="G105" s="34">
        <f>G97+G87</f>
        <v>100443</v>
      </c>
      <c r="H105" s="34">
        <f aca="true" t="shared" si="138" ref="H105:I105">H97+H87</f>
        <v>125786</v>
      </c>
      <c r="I105" s="37">
        <f t="shared" si="138"/>
        <v>226229</v>
      </c>
      <c r="J105" s="34">
        <f>J97+J87</f>
        <v>101168</v>
      </c>
      <c r="K105" s="34">
        <f aca="true" t="shared" si="139" ref="K105:L105">K97+K87</f>
        <v>126964</v>
      </c>
      <c r="L105" s="37">
        <f t="shared" si="139"/>
        <v>228132</v>
      </c>
      <c r="M105" s="34">
        <f>M97+M87</f>
        <v>102030</v>
      </c>
      <c r="N105" s="34">
        <f aca="true" t="shared" si="140" ref="N105:O105">N97+N87</f>
        <v>127759</v>
      </c>
      <c r="O105" s="37">
        <f t="shared" si="140"/>
        <v>229789</v>
      </c>
      <c r="P105" s="34">
        <f>P97+P87</f>
        <v>102154.30585382659</v>
      </c>
      <c r="Q105" s="34">
        <f aca="true" t="shared" si="141" ref="Q105:R105">Q97+Q87</f>
        <v>130284.69414617341</v>
      </c>
      <c r="R105" s="37">
        <f t="shared" si="141"/>
        <v>232439</v>
      </c>
      <c r="S105" s="15"/>
      <c r="T105" s="15"/>
      <c r="U105" s="15"/>
    </row>
  </sheetData>
  <mergeCells count="53">
    <mergeCell ref="P103:R103"/>
    <mergeCell ref="M103:O103"/>
    <mergeCell ref="J103:L103"/>
    <mergeCell ref="D50:L50"/>
    <mergeCell ref="A31:A40"/>
    <mergeCell ref="B8:B20"/>
    <mergeCell ref="B21:B29"/>
    <mergeCell ref="B30:C30"/>
    <mergeCell ref="A8:A30"/>
    <mergeCell ref="B31:B34"/>
    <mergeCell ref="B35:B39"/>
    <mergeCell ref="B40:C40"/>
    <mergeCell ref="A43:A45"/>
    <mergeCell ref="A53:A79"/>
    <mergeCell ref="B43:C43"/>
    <mergeCell ref="B44:C44"/>
    <mergeCell ref="B45:C45"/>
    <mergeCell ref="A105:C105"/>
    <mergeCell ref="D85:F85"/>
    <mergeCell ref="A87:C87"/>
    <mergeCell ref="D93:F93"/>
    <mergeCell ref="A95:A97"/>
    <mergeCell ref="B95:C95"/>
    <mergeCell ref="B96:C96"/>
    <mergeCell ref="B97:C97"/>
    <mergeCell ref="D103:F103"/>
    <mergeCell ref="D6:F6"/>
    <mergeCell ref="G103:I103"/>
    <mergeCell ref="B53:B63"/>
    <mergeCell ref="B67:B71"/>
    <mergeCell ref="D51:F51"/>
    <mergeCell ref="B64:B66"/>
    <mergeCell ref="B72:B78"/>
    <mergeCell ref="B79:C79"/>
    <mergeCell ref="G6:I6"/>
    <mergeCell ref="J6:L6"/>
    <mergeCell ref="G51:I51"/>
    <mergeCell ref="G85:I85"/>
    <mergeCell ref="G93:I93"/>
    <mergeCell ref="J51:L51"/>
    <mergeCell ref="J85:L85"/>
    <mergeCell ref="S6:U6"/>
    <mergeCell ref="P6:R6"/>
    <mergeCell ref="M6:O6"/>
    <mergeCell ref="X6:Z6"/>
    <mergeCell ref="J93:L93"/>
    <mergeCell ref="M93:O93"/>
    <mergeCell ref="M51:O51"/>
    <mergeCell ref="M85:O85"/>
    <mergeCell ref="P93:R93"/>
    <mergeCell ref="P51:R51"/>
    <mergeCell ref="X51:Z51"/>
    <mergeCell ref="P85:R85"/>
  </mergeCells>
  <printOptions/>
  <pageMargins left="0.7" right="0.7" top="0.75" bottom="0.75" header="0.3" footer="0.3"/>
  <pageSetup horizontalDpi="600" verticalDpi="600" orientation="landscape" paperSize="9" scale="53" r:id="rId1"/>
  <rowBreaks count="2" manualBreakCount="2">
    <brk id="47" max="16383" man="1"/>
    <brk id="89" max="16383" man="1"/>
  </rowBreaks>
  <colBreaks count="1" manualBreakCount="1">
    <brk id="2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ARES</dc:creator>
  <cp:keywords/>
  <dc:description/>
  <cp:lastModifiedBy>Utilisateur Windows</cp:lastModifiedBy>
  <cp:lastPrinted>2017-10-25T09:02:53Z</cp:lastPrinted>
  <dcterms:created xsi:type="dcterms:W3CDTF">2015-08-24T15:21:42Z</dcterms:created>
  <dcterms:modified xsi:type="dcterms:W3CDTF">2021-05-28T14:06:04Z</dcterms:modified>
  <cp:category/>
  <cp:version/>
  <cp:contentType/>
  <cp:contentStatus/>
</cp:coreProperties>
</file>